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uario\Desktop\Animalario\Comité Ética\OEBA\RNT2021excel\"/>
    </mc:Choice>
  </mc:AlternateContent>
  <bookViews>
    <workbookView xWindow="0" yWindow="0" windowWidth="7476" windowHeight="2964"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<sst xmlns="http://schemas.openxmlformats.org/spreadsheetml/2006/main" count="5251" uniqueCount="4955">
  <si>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</si>
  <si>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</si>
  <si>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</si>
  <si>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</si>
  <si>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</si>
  <si>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</si>
  <si>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</si>
  <si>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</si>
  <si>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</si>
  <si>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</si>
  <si>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</si>
  <si>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</si>
  <si>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</si>
  <si>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</si>
  <si>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</si>
  <si>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</si>
  <si>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</si>
  <si>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</si>
  <si>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</si>
  <si>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</si>
  <si>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</si>
  <si>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</si>
  <si>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</si>
  <si>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</si>
  <si>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</si>
  <si>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</si>
  <si>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</si>
  <si>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</si>
  <si>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</si>
  <si>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</si>
  <si>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</si>
  <si>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</si>
  <si>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</si>
  <si>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</si>
  <si>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</si>
  <si>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</si>
  <si>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</si>
  <si>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</si>
  <si>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</si>
  <si>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</si>
  <si>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</si>
  <si>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</si>
  <si>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</si>
  <si>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</si>
  <si>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</si>
  <si>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</si>
  <si>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</si>
  <si>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</si>
  <si>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</si>
  <si>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</si>
  <si>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</si>
  <si>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</si>
  <si>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</si>
  <si>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</si>
  <si>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</si>
  <si>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</si>
  <si>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</si>
  <si>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</si>
  <si>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</si>
  <si>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</si>
  <si>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</si>
  <si>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</si>
  <si>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</si>
  <si>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</si>
  <si>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</si>
  <si>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</si>
  <si>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</si>
  <si>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</si>
  <si>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</si>
  <si>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</si>
  <si>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</si>
  <si>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</si>
  <si>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</si>
  <si>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</si>
  <si>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</si>
  <si>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</si>
  <si>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</si>
  <si>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</si>
  <si>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</si>
  <si>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</si>
  <si>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</si>
  <si>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</si>
  <si>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</si>
  <si>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</si>
  <si>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</si>
  <si>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</si>
  <si>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</si>
  <si>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</si>
  <si>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</si>
  <si>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</si>
  <si>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</si>
  <si>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</si>
  <si>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</si>
  <si>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</si>
  <si>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</si>
  <si>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</si>
  <si>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</si>
  <si>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</si>
  <si>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</si>
  <si>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</si>
  <si>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</si>
  <si>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</si>
  <si>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</si>
  <si>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</si>
  <si>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</si>
  <si>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</si>
  <si>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</si>
  <si>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</si>
  <si>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</si>
  <si>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</si>
  <si>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</si>
  <si>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</si>
  <si>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</si>
  <si>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</si>
  <si>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</si>
  <si>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</si>
  <si>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</si>
  <si>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</si>
  <si>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</si>
  <si>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</si>
  <si>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</si>
  <si>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</si>
  <si>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</si>
  <si>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</si>
  <si>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</si>
  <si>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</si>
  <si>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</si>
  <si>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</si>
  <si>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</si>
  <si>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</si>
  <si>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</si>
  <si>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</si>
  <si>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</si>
  <si>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</si>
  <si>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</si>
  <si>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</si>
  <si>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</si>
  <si>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</si>
  <si>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</si>
  <si>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</si>
  <si>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</si>
  <si>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</si>
  <si>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</si>
  <si>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</si>
  <si>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</si>
  <si>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</si>
  <si>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</si>
  <si>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</si>
  <si>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</si>
  <si>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</si>
  <si>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</si>
  <si>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</si>
  <si>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</si>
  <si>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</si>
  <si>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</si>
  <si>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</si>
  <si>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</si>
  <si>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</si>
  <si>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</si>
  <si>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</si>
  <si>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</si>
  <si>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</si>
  <si>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</si>
  <si>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</si>
  <si>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</si>
  <si>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</si>
  <si>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</si>
  <si>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</si>
  <si>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</si>
  <si>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</si>
  <si>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</si>
  <si>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</si>
  <si>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</si>
  <si>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</si>
  <si>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</si>
  <si>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</si>
  <si>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</si>
  <si>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</si>
  <si>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</si>
  <si>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</si>
  <si>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</si>
  <si>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</si>
  <si>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</si>
  <si>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</si>
  <si>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</si>
  <si>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</si>
  <si>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</si>
  <si>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</si>
  <si>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</si>
  <si>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</si>
  <si>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</si>
  <si>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</si>
  <si>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</si>
  <si>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</si>
  <si>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</si>
  <si>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</si>
  <si>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</si>
  <si>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</si>
  <si>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</si>
  <si>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</si>
  <si>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</si>
  <si>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</si>
  <si>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</si>
  <si>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</si>
  <si>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</si>
  <si>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</si>
  <si>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</si>
  <si>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</si>
  <si>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</si>
  <si>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</si>
  <si>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</si>
  <si>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</si>
  <si>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</si>
  <si>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</si>
  <si>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</si>
  <si>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</si>
  <si>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</si>
  <si>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</si>
  <si>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</si>
  <si>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</si>
  <si>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</si>
  <si>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</si>
  <si>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</si>
  <si>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</si>
  <si>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</si>
  <si>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</si>
  <si>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</si>
  <si>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</si>
  <si>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</si>
  <si>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</si>
  <si>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</si>
  <si>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</si>
  <si>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</si>
  <si>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</si>
  <si>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</si>
  <si>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</si>
  <si>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</si>
  <si>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</si>
  <si>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</si>
  <si>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</si>
  <si>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</si>
  <si>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</si>
  <si>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</si>
  <si>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</si>
  <si>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</si>
  <si>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</si>
  <si>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</si>
  <si>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</si>
  <si>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</si>
  <si>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</si>
  <si>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</si>
  <si>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</si>
  <si>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</si>
  <si>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</si>
  <si>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</si>
  <si>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</si>
  <si>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</si>
  <si>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</si>
  <si>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</si>
  <si>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</si>
  <si>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</si>
  <si>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</si>
  <si>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</si>
  <si>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</si>
  <si>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</si>
  <si>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</si>
  <si>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</si>
  <si>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</si>
  <si>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</si>
  <si>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</si>
  <si>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</si>
  <si>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</si>
  <si>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</si>
  <si>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</si>
  <si>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</si>
  <si>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</si>
  <si>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</si>
  <si>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</si>
  <si>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</si>
  <si>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</si>
  <si>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</si>
  <si>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</si>
  <si>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</si>
  <si>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</si>
  <si>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</si>
  <si>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</si>
  <si>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</si>
  <si>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</si>
  <si>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</si>
  <si>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</si>
  <si>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</si>
  <si>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</si>
  <si>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</si>
  <si>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</si>
  <si>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</si>
  <si>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</si>
  <si>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</si>
  <si>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</si>
  <si>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</si>
  <si>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</si>
  <si>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</si>
  <si>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</si>
  <si>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</si>
  <si>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</si>
  <si>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</si>
  <si>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</si>
  <si>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</si>
  <si>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</si>
  <si>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</si>
  <si>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</si>
  <si>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</si>
  <si>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</si>
  <si>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</si>
  <si>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</si>
  <si>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</si>
  <si>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</si>
  <si>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</si>
  <si>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</si>
  <si>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</si>
  <si>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</si>
  <si>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</si>
  <si>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</si>
  <si>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</si>
  <si>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</si>
  <si>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</si>
  <si>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</si>
  <si>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</si>
  <si>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</si>
  <si>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</si>
  <si>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</si>
  <si>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</si>
  <si>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</si>
  <si>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</si>
  <si>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</si>
  <si>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</si>
  <si>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</si>
  <si>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</si>
  <si>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</si>
  <si>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</si>
  <si>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</si>
  <si>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</si>
  <si>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</si>
  <si>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</si>
  <si>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</si>
  <si>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</si>
  <si>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</si>
  <si>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</si>
  <si>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</si>
  <si>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</si>
  <si>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</si>
  <si>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</si>
  <si>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</si>
  <si>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</si>
  <si>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</si>
  <si>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</si>
  <si>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</si>
  <si>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</si>
  <si>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</si>
  <si>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</si>
  <si>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</si>
  <si>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</si>
  <si>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</si>
  <si>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</si>
  <si>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</si>
  <si>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</si>
  <si>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</si>
  <si>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</si>
  <si>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</si>
  <si>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</si>
  <si>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</si>
  <si>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</si>
  <si>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</si>
  <si>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</si>
  <si>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</si>
  <si>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</si>
  <si>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</si>
  <si>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</si>
  <si>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</si>
  <si>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</si>
  <si>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</si>
  <si>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</si>
  <si>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</si>
  <si>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</si>
  <si>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</si>
  <si>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</si>
  <si>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</si>
  <si>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</si>
  <si>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</si>
  <si>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</si>
  <si>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</si>
  <si>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</si>
  <si>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</si>
  <si>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</si>
  <si>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</si>
  <si>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</si>
  <si>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</si>
  <si>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</si>
  <si>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</si>
  <si>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</si>
  <si>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</si>
  <si>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</si>
  <si>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</si>
  <si>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</si>
  <si>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</si>
  <si>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</si>
  <si>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</si>
  <si>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</si>
  <si>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</si>
  <si>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</si>
  <si>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</si>
  <si>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</si>
  <si>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</si>
  <si>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</si>
  <si>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</si>
  <si>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</si>
  <si>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</si>
  <si>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</si>
  <si>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</si>
  <si>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</si>
  <si>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</si>
  <si>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</si>
  <si>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</si>
  <si>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</si>
  <si>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</si>
  <si>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</si>
  <si>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</si>
  <si>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</si>
  <si>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</si>
  <si>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</si>
  <si>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</si>
  <si>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</si>
  <si>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</si>
  <si>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</si>
  <si>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</si>
  <si>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</si>
  <si>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</si>
  <si>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</si>
  <si>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</si>
  <si>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</si>
  <si>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</si>
  <si>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</si>
  <si>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</si>
  <si>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</si>
  <si>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</si>
  <si>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</si>
  <si>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</si>
  <si>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</si>
  <si>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</si>
  <si>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</si>
  <si>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</si>
  <si>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</si>
  <si>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</si>
  <si>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</si>
  <si>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</si>
  <si>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</si>
  <si>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</si>
  <si>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</si>
  <si>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</si>
  <si>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</si>
  <si>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</si>
  <si>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</si>
  <si>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</si>
  <si>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</si>
  <si>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</si>
  <si>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</si>
  <si>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</si>
  <si>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</si>
  <si>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</si>
  <si>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</si>
  <si>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</si>
  <si>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</si>
  <si>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</si>
  <si>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</si>
  <si>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</si>
  <si>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</si>
  <si>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</si>
  <si>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</si>
  <si>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</si>
  <si>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</si>
  <si>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</si>
  <si>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</si>
  <si>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</si>
  <si>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</si>
  <si>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</si>
  <si>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</si>
  <si>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</si>
  <si>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</si>
  <si>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</si>
  <si>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</si>
  <si>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</si>
  <si>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</si>
  <si>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</si>
  <si>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</si>
  <si>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</si>
  <si>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</si>
  <si>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</si>
  <si>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</si>
  <si>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</si>
  <si>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</si>
  <si>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</si>
  <si>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</si>
  <si>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</si>
  <si>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</si>
  <si>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</si>
  <si>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</si>
  <si>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</si>
  <si>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</si>
  <si>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</si>
  <si>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</si>
  <si>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</si>
  <si>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</si>
  <si>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</si>
  <si>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</si>
  <si>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</si>
  <si>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</si>
  <si>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</si>
  <si>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</si>
  <si>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</si>
  <si>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</si>
  <si>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</si>
  <si>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</si>
  <si>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</si>
  <si>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</si>
  <si>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</si>
  <si>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</si>
  <si>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</si>
  <si>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</si>
  <si>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</si>
  <si>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</si>
  <si>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</si>
  <si>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</si>
  <si>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</si>
  <si>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</si>
  <si>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</si>
  <si>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</si>
  <si>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</si>
  <si>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</si>
  <si>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</si>
  <si>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</si>
  <si>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</si>
  <si>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</si>
  <si>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</si>
  <si>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</si>
  <si>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</si>
  <si>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</si>
  <si>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</si>
  <si>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</si>
  <si>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</si>
  <si>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</si>
  <si>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</si>
  <si>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</si>
  <si>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</si>
  <si>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</si>
  <si>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</si>
  <si>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</si>
  <si>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</si>
  <si>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</si>
  <si>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</si>
  <si>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</si>
  <si>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</si>
  <si>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</si>
  <si>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</si>
  <si>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</si>
  <si>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</si>
  <si>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</si>
  <si>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</si>
  <si>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</si>
  <si>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</si>
  <si>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</si>
  <si>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</si>
  <si>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</si>
  <si>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</si>
  <si>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</si>
  <si>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</si>
  <si>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</si>
  <si>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</si>
  <si>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</si>
  <si>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</si>
  <si>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</si>
  <si>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</si>
  <si>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</si>
  <si>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</si>
  <si>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</si>
  <si>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</si>
  <si>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</si>
  <si>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</si>
  <si>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</si>
  <si>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</si>
  <si>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</si>
  <si>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</si>
  <si>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</si>
  <si>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</si>
  <si>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</si>
  <si>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</si>
  <si>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</si>
  <si>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</si>
  <si>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</si>
  <si>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</si>
  <si>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</si>
  <si>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</si>
  <si>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</si>
  <si>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</si>
  <si>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</si>
  <si>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</si>
  <si>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</si>
  <si>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</si>
  <si>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</si>
  <si>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</si>
  <si>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</si>
  <si>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</si>
  <si>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</si>
  <si>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</si>
  <si>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</si>
  <si>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</si>
  <si>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</si>
  <si>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</si>
  <si>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</si>
  <si>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</si>
  <si>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</si>
  <si>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</si>
  <si>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</si>
  <si>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</si>
  <si>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</si>
  <si>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</si>
  <si>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</si>
  <si>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</si>
  <si>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</si>
  <si>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</si>
  <si>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</si>
  <si>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</si>
  <si>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</si>
  <si>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</si>
  <si>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</si>
  <si>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</si>
  <si>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</si>
  <si>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</si>
  <si>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</si>
  <si>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</si>
  <si>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</si>
  <si>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</si>
  <si>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</si>
  <si>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</si>
  <si>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</si>
  <si>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</si>
  <si>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</si>
  <si>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</si>
  <si>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</si>
  <si>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</si>
  <si>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</si>
  <si>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</si>
  <si>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</si>
  <si>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</si>
  <si>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</si>
  <si>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</si>
  <si>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</si>
  <si>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</si>
  <si>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</si>
  <si>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</si>
  <si>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</si>
  <si>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</si>
  <si>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</si>
  <si>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</si>
  <si>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</si>
  <si>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</si>
  <si>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</si>
  <si>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</si>
  <si>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</si>
  <si>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</si>
  <si>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</si>
  <si>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</si>
  <si>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</si>
  <si>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</si>
  <si>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</si>
  <si>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</si>
  <si>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</si>
  <si>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</si>
  <si>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</si>
  <si>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</si>
  <si>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</si>
  <si>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</si>
  <si>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</si>
  <si>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</si>
  <si>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</si>
  <si>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</si>
  <si>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</si>
  <si>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</si>
  <si>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</si>
  <si>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</si>
  <si>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</si>
  <si>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</si>
  <si>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</si>
  <si>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</si>
  <si>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</si>
  <si>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</si>
  <si>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</si>
  <si>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</si>
  <si>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</si>
  <si>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</si>
  <si>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</si>
  <si>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</si>
  <si>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</si>
  <si>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</si>
  <si>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</si>
  <si>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</si>
  <si>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</si>
  <si>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</si>
  <si>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</si>
  <si>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</si>
  <si>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</si>
  <si>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</si>
  <si>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</si>
  <si>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</si>
  <si>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</si>
  <si>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</si>
  <si>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</si>
  <si>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</si>
  <si>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</si>
  <si>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</si>
  <si>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</si>
  <si>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</si>
  <si>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</si>
  <si>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</si>
  <si>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</si>
  <si>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</si>
  <si>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</si>
  <si>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</si>
  <si>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</si>
  <si>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</si>
  <si>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</si>
  <si>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</si>
  <si>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</si>
  <si>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</si>
  <si>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</si>
  <si>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</si>
  <si>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</si>
  <si>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</si>
  <si>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</si>
  <si>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</si>
  <si>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</si>
  <si>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</si>
  <si>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</si>
  <si>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</si>
  <si>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</si>
  <si>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</si>
  <si>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</si>
  <si>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</si>
  <si>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</si>
  <si>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</si>
  <si>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</si>
  <si>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</si>
  <si>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</si>
  <si>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</si>
  <si>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</si>
  <si>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</si>
  <si>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</si>
  <si>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</si>
  <si>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</si>
  <si>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</si>
  <si>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</si>
  <si>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</si>
  <si>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</si>
  <si>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</si>
  <si>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</si>
  <si>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</si>
  <si>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</si>
  <si>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</si>
  <si>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</si>
  <si>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</si>
  <si>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</si>
  <si>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</si>
  <si>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</si>
  <si>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</si>
  <si>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</si>
  <si>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</si>
  <si>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</si>
  <si>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</si>
  <si>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</si>
  <si>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</si>
  <si>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</si>
  <si>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</si>
  <si>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</si>
  <si>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</si>
  <si>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</si>
  <si>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</si>
  <si>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</si>
  <si>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</si>
  <si>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</si>
  <si>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</si>
  <si>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</si>
  <si>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</si>
  <si>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</si>
  <si>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</si>
  <si>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</si>
  <si>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</si>
  <si>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</si>
  <si>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</si>
  <si>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</si>
  <si>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</si>
  <si>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</si>
  <si>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</si>
  <si>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</si>
  <si>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</si>
  <si>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</si>
  <si>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</si>
  <si>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</si>
  <si>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</si>
  <si>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</si>
  <si>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</si>
  <si>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</si>
  <si>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</si>
  <si>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</si>
  <si>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</si>
  <si>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</si>
  <si>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</si>
  <si>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</si>
  <si>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</si>
  <si>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</si>
  <si>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</si>
  <si>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</si>
  <si>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</si>
  <si>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</si>
  <si>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</si>
  <si>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</si>
  <si>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</si>
  <si>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</si>
  <si>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</si>
  <si>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</si>
  <si>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</si>
  <si>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</si>
  <si>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</si>
  <si>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</si>
  <si>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</si>
  <si>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</si>
  <si>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</si>
  <si>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</si>
  <si>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</si>
  <si>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</si>
  <si>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</si>
  <si>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</si>
  <si>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</si>
  <si>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</si>
  <si>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</si>
  <si>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</si>
  <si>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</si>
  <si>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</si>
  <si>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</si>
  <si>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</si>
  <si>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</si>
  <si>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</si>
  <si>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</si>
  <si>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</si>
  <si>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</si>
  <si>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</si>
  <si>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</si>
  <si>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</si>
  <si>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</si>
  <si>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</si>
  <si>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</si>
  <si>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</si>
  <si>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</si>
  <si>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</si>
  <si>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</si>
  <si>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</si>
  <si>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</si>
  <si>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</si>
  <si>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</si>
  <si>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</si>
  <si>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</si>
  <si>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</si>
  <si>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</si>
  <si>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</si>
  <si>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</si>
  <si>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</si>
  <si>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</si>
  <si>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</si>
  <si>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</si>
  <si>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</si>
  <si>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</si>
  <si>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</si>
  <si>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</si>
  <si>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</si>
  <si>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</si>
  <si>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</si>
  <si>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</si>
  <si>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</si>
  <si>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</si>
  <si>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</si>
  <si>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</si>
  <si>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</si>
  <si>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</si>
  <si>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</si>
  <si>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</si>
  <si>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</si>
  <si>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</si>
  <si>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</si>
  <si>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</si>
  <si>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</si>
  <si>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</si>
  <si>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</si>
  <si>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</si>
  <si>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</si>
  <si>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</si>
  <si>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</si>
  <si>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</si>
  <si>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</si>
  <si>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</si>
  <si>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</si>
  <si>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</si>
  <si>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</si>
  <si>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</si>
  <si>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</si>
  <si>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</si>
  <si>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</si>
  <si>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</si>
  <si>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</si>
  <si>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</si>
  <si>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</si>
  <si>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</si>
  <si>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</si>
  <si>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</si>
  <si>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</si>
  <si>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</si>
  <si>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</si>
  <si>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</si>
  <si>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</si>
  <si>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</si>
  <si>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</si>
  <si>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</si>
  <si>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</si>
  <si>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</si>
  <si>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</si>
  <si>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</si>
  <si>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</si>
  <si>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</si>
  <si>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</si>
  <si>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</si>
  <si>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</si>
  <si>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</si>
  <si>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</si>
  <si>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</si>
  <si>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</si>
  <si>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</si>
  <si>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</si>
  <si>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</si>
  <si>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</si>
  <si>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</si>
  <si>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</si>
  <si>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</si>
  <si>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</si>
  <si>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</si>
  <si>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</si>
  <si>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</si>
  <si>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</si>
  <si>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</si>
  <si>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</si>
  <si>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</si>
  <si>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</si>
  <si>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</si>
  <si>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</si>
  <si>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</si>
  <si>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</si>
  <si>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</si>
  <si>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</si>
  <si>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</si>
  <si>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</si>
  <si>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</si>
  <si>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</si>
  <si>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</si>
  <si>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</si>
  <si>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</si>
  <si>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</si>
  <si>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</si>
  <si>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</si>
  <si>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</si>
  <si>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</si>
  <si>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</si>
  <si>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</si>
  <si>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</si>
  <si>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</si>
  <si>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</si>
  <si>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</si>
  <si>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</si>
  <si>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</si>
  <si>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</si>
  <si>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</si>
  <si>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</si>
  <si>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</si>
  <si>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</si>
  <si>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</si>
  <si>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</si>
  <si>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</si>
  <si>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</si>
  <si>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</si>
  <si>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</si>
  <si>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</si>
  <si>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</si>
  <si>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</si>
  <si>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</si>
  <si>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</si>
  <si>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</si>
  <si>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</si>
  <si>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</si>
  <si>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</si>
  <si>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</si>
  <si>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</si>
  <si>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</si>
  <si>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</si>
  <si>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</si>
  <si>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</si>
  <si>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</si>
  <si>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</si>
  <si>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</si>
  <si>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</si>
  <si>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</si>
  <si>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</si>
  <si>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</si>
  <si>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</si>
  <si>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</si>
  <si>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</si>
  <si>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</si>
  <si>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</si>
  <si>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</si>
  <si>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</si>
  <si>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</si>
  <si>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</si>
  <si>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</si>
  <si>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</si>
  <si>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</si>
  <si>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</si>
  <si>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</si>
  <si>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</si>
  <si>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</si>
  <si>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</si>
  <si>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</si>
  <si>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</si>
  <si>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</si>
  <si>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</si>
  <si>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</si>
  <si>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</si>
  <si>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</si>
  <si>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</si>
  <si>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</si>
  <si>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</si>
  <si>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</si>
  <si>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</si>
  <si>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</si>
  <si>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</si>
  <si>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</si>
  <si>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</si>
  <si>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</si>
  <si>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</si>
  <si>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</si>
  <si>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</si>
  <si>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</si>
  <si>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</si>
  <si>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</si>
  <si>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</si>
  <si>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</si>
  <si>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</si>
  <si>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</si>
  <si>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</si>
  <si>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</si>
  <si>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</si>
  <si>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</si>
  <si>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</si>
  <si>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</si>
  <si>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</si>
  <si>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</si>
  <si>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</si>
  <si>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</si>
  <si>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</si>
  <si>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</si>
  <si>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</si>
  <si>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</si>
  <si>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</si>
  <si>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</si>
  <si>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</si>
  <si>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</si>
  <si>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</si>
  <si>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</si>
  <si>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</si>
  <si>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</si>
  <si>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</si>
  <si>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</si>
  <si>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</si>
  <si>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</si>
  <si>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</si>
  <si>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</si>
  <si>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</si>
  <si>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</si>
  <si>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</si>
  <si>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</si>
  <si>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</si>
  <si>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</si>
  <si>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</si>
  <si>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</si>
  <si>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</si>
  <si>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</si>
  <si>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</si>
  <si>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</si>
  <si>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</si>
  <si>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</si>
  <si>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</si>
  <si>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</si>
  <si>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</si>
  <si>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</si>
  <si>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</si>
  <si>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</si>
  <si>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</si>
  <si>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</si>
  <si>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</si>
  <si>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</si>
  <si>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</si>
  <si>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</si>
  <si>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</si>
  <si>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</si>
  <si>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</si>
  <si>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</si>
  <si>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</si>
  <si>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</si>
  <si>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</si>
  <si>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</si>
  <si>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</si>
  <si>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</si>
  <si>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</si>
  <si>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</si>
  <si>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</si>
  <si>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</si>
  <si>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</si>
  <si>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</si>
  <si>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</si>
  <si>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</si>
  <si>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</si>
  <si>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</si>
  <si>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</si>
  <si>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</si>
  <si>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</si>
  <si>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</si>
  <si>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</si>
  <si>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</si>
  <si>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</si>
  <si>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</si>
  <si>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</si>
  <si>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</si>
  <si>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</si>
  <si>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</si>
  <si>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</si>
  <si>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</si>
  <si>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</si>
  <si>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</si>
  <si>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</si>
  <si>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</si>
  <si>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</si>
  <si>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</si>
  <si>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</si>
  <si>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</si>
  <si>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</si>
  <si>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</si>
  <si>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</si>
  <si>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</si>
  <si>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</si>
  <si>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</si>
  <si>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</si>
  <si>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</si>
  <si>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</si>
  <si>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</si>
  <si>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</si>
  <si>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</si>
  <si>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</si>
  <si>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</si>
  <si>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</si>
  <si>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</si>
  <si>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</si>
  <si>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</si>
  <si>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</si>
  <si>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</si>
  <si>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</si>
  <si>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</si>
  <si>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</si>
  <si>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</si>
  <si>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</si>
  <si>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</si>
  <si>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</si>
  <si>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</si>
  <si>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</si>
  <si>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</si>
  <si>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</si>
  <si>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</si>
  <si>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</si>
  <si>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</si>
  <si>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</si>
  <si>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</si>
  <si>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</si>
  <si>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</si>
  <si>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</si>
  <si>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</si>
  <si>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</si>
  <si>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</si>
  <si>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</si>
  <si>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</si>
  <si>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</si>
  <si>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</si>
  <si>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</si>
  <si>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</si>
  <si>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</si>
  <si>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</si>
  <si>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</si>
  <si>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</si>
  <si>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</si>
  <si>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</si>
  <si>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</si>
  <si>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</si>
  <si>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</si>
  <si>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</si>
  <si>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</si>
  <si>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</si>
  <si>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</si>
  <si>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</si>
  <si>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</si>
  <si>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</si>
  <si>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</si>
  <si>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</si>
  <si>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</si>
  <si>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</si>
  <si>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</si>
  <si>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</si>
  <si>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</si>
  <si>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</si>
  <si>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</si>
  <si>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</si>
  <si>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</si>
  <si>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</si>
  <si>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</si>
  <si>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</si>
  <si>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</si>
  <si>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</si>
  <si>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</si>
  <si>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</si>
  <si>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</si>
  <si>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</si>
  <si>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</si>
  <si>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</si>
  <si>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</si>
  <si>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</si>
  <si>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</si>
  <si>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</si>
  <si>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</si>
  <si>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</si>
  <si>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</si>
  <si>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</si>
  <si>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</si>
  <si>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</si>
  <si>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</si>
  <si>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</si>
  <si>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</si>
  <si>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</si>
  <si>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</si>
  <si>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</si>
  <si>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</si>
  <si>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</si>
  <si>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</si>
  <si>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</si>
  <si>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</si>
  <si>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</si>
  <si>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</si>
  <si>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</si>
  <si>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</si>
  <si>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</si>
  <si>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</si>
  <si>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</si>
  <si>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</si>
  <si>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</si>
  <si>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</si>
  <si>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</si>
  <si>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</si>
  <si>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</si>
  <si>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</si>
  <si>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</si>
  <si>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</si>
  <si>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</si>
  <si>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</si>
  <si>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</si>
  <si>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</si>
  <si>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</si>
  <si>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</si>
  <si>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</si>
  <si>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</si>
  <si>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</si>
  <si>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</si>
  <si>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</si>
  <si>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</si>
  <si>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</si>
  <si>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</si>
  <si>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</si>
  <si>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</si>
  <si>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</si>
  <si>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</si>
  <si>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</si>
  <si>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</si>
  <si>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</si>
  <si>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</si>
  <si>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</si>
  <si>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</si>
  <si>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</si>
  <si>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</si>
  <si>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</si>
  <si>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</si>
  <si>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</si>
  <si>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</si>
  <si>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</si>
  <si>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</si>
  <si>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</si>
  <si>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</si>
  <si>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</si>
  <si>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</si>
  <si>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</si>
  <si>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</si>
  <si>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</si>
  <si>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</si>
  <si>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</si>
  <si>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</si>
  <si>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</si>
  <si>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</si>
  <si>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</si>
  <si>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</si>
  <si>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</si>
  <si>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</si>
  <si>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</si>
  <si>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</si>
  <si>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</si>
  <si>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</si>
  <si>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</si>
  <si>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</si>
  <si>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</si>
  <si>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</si>
  <si>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</si>
  <si>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</si>
  <si>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</si>
  <si>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</si>
  <si>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</si>
  <si>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</si>
  <si>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</si>
  <si>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</si>
  <si>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</si>
  <si>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</si>
  <si>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</si>
  <si>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</si>
  <si>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</si>
  <si>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</si>
  <si>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</si>
  <si>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</si>
  <si>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</si>
  <si>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</si>
  <si>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</si>
  <si>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</si>
  <si>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</si>
  <si>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</si>
  <si>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</si>
  <si>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</si>
  <si>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</si>
  <si>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</si>
  <si>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</si>
  <si>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</si>
  <si>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</si>
  <si>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</si>
  <si>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</si>
  <si>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</si>
  <si>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</si>
  <si>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</si>
  <si>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</si>
  <si>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</si>
  <si>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</si>
  <si>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</si>
  <si>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</si>
  <si>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</si>
  <si>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</si>
  <si>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</si>
  <si>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</si>
  <si>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</si>
  <si>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</si>
  <si>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</si>
  <si>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</si>
  <si>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</si>
  <si>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</si>
  <si>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</si>
  <si>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</si>
  <si>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</si>
  <si>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</si>
  <si>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</si>
  <si>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</si>
  <si>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</si>
  <si>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</si>
  <si>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</si>
  <si>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</si>
  <si>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</si>
  <si>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</si>
  <si>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</si>
  <si>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</si>
  <si>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</si>
  <si>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</si>
  <si>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</si>
  <si>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</si>
  <si>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</si>
  <si>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</si>
  <si>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</si>
  <si>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</si>
  <si>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</si>
  <si>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</si>
  <si>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</si>
  <si>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</si>
  <si>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</si>
  <si>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</si>
  <si>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</si>
  <si>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</si>
  <si>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</si>
  <si>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</si>
  <si>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</si>
  <si>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</si>
  <si>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</si>
  <si>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</si>
  <si>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</si>
  <si>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</si>
  <si>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</si>
  <si>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</si>
  <si>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</si>
  <si>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</si>
  <si>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</si>
  <si>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</si>
  <si>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</si>
  <si>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</si>
  <si>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</si>
  <si>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</si>
  <si>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</si>
  <si>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</si>
  <si>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</si>
  <si>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</si>
  <si>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</si>
  <si>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</si>
  <si>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</si>
  <si>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</si>
  <si>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</si>
  <si>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</si>
  <si>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</si>
  <si>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</si>
  <si>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</si>
  <si>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</si>
  <si>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</si>
  <si>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</si>
  <si>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</si>
  <si>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</si>
  <si>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</si>
  <si>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</si>
  <si>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</si>
  <si>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</si>
  <si>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</si>
  <si>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</si>
  <si>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</si>
  <si>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</si>
  <si>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</si>
  <si>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</si>
  <si>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</si>
  <si>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</si>
  <si>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</si>
  <si>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</si>
  <si>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</si>
  <si>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</si>
  <si>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</si>
  <si>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</si>
  <si>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</si>
  <si>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</si>
  <si>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</si>
  <si>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</si>
  <si>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</si>
  <si>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</si>
  <si>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</si>
  <si>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</si>
  <si>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</si>
  <si>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</si>
  <si>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</si>
  <si>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</si>
  <si>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</si>
  <si>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</si>
  <si>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</si>
  <si>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</si>
  <si>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</si>
  <si>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</si>
  <si>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</si>
  <si>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</si>
  <si>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</si>
  <si>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</si>
  <si>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</si>
  <si>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</si>
  <si>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</si>
  <si>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</si>
  <si>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</si>
  <si>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</si>
  <si>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</si>
  <si>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</si>
  <si>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</si>
  <si>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</si>
  <si>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</si>
  <si>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</si>
  <si>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</si>
  <si>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</si>
  <si>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</si>
  <si>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</si>
  <si>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</si>
  <si>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</si>
  <si>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</si>
  <si>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</si>
  <si>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</si>
  <si>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</si>
  <si>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</si>
  <si>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</si>
  <si>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</si>
  <si>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</si>
  <si>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</si>
  <si>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</si>
  <si>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</si>
  <si>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</si>
  <si>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</si>
  <si>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</si>
  <si>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</si>
  <si>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</si>
  <si>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</si>
  <si>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</si>
  <si>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</si>
  <si>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</si>
  <si>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</si>
  <si>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</si>
  <si>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</si>
  <si>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</si>
  <si>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</si>
  <si>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</si>
  <si>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</si>
  <si>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</si>
  <si>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</si>
  <si>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</si>
  <si>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</si>
  <si>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</si>
  <si>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</si>
  <si>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</si>
  <si>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</si>
  <si>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</si>
  <si>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</si>
  <si>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</si>
  <si>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</si>
  <si>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</si>
  <si>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</si>
  <si>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</si>
  <si>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</si>
  <si>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</si>
  <si>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</si>
  <si>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</si>
  <si>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</si>
  <si>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</si>
  <si>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</si>
  <si>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</si>
  <si>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</si>
  <si>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</si>
  <si>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</si>
  <si>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</si>
  <si>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</si>
  <si>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</si>
  <si>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</si>
  <si>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</si>
  <si>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</si>
  <si>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</si>
  <si>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</si>
  <si>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</si>
  <si>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</si>
  <si>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</si>
  <si>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</si>
  <si>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</si>
  <si>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</si>
  <si>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</si>
  <si>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</si>
  <si>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</si>
  <si>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</si>
  <si>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</si>
  <si>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</si>
  <si>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</si>
  <si>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</si>
  <si>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</si>
  <si>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</si>
  <si>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</si>
  <si>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</si>
  <si>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</si>
  <si>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</si>
  <si>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</si>
  <si>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</si>
  <si>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</si>
  <si>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</si>
  <si>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</si>
  <si>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</si>
  <si>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</si>
  <si>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</si>
  <si>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</si>
  <si>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</si>
  <si>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</si>
  <si>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</si>
  <si>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</si>
  <si>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</si>
  <si>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</si>
  <si>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</si>
  <si>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</si>
  <si>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</si>
  <si>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</si>
  <si>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</si>
  <si>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</si>
  <si>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</si>
  <si>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</si>
  <si>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</si>
  <si>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</si>
  <si>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</si>
  <si>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</si>
  <si>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</si>
  <si>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</si>
  <si>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</si>
  <si>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</si>
  <si>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</si>
  <si>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</si>
  <si>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</si>
  <si>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</si>
  <si>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</si>
  <si>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</si>
  <si>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</si>
  <si>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</si>
  <si>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</si>
  <si>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</si>
  <si>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</si>
  <si>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</si>
  <si>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</si>
  <si>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</si>
  <si>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</si>
  <si>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</si>
  <si>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</si>
  <si>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</si>
  <si>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</si>
  <si>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</si>
  <si>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</si>
  <si>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</si>
  <si>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</si>
  <si>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</si>
  <si>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</si>
  <si>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</si>
  <si>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</si>
  <si>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</si>
  <si>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</si>
  <si>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</si>
  <si>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</si>
  <si>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</si>
  <si>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</si>
  <si>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</si>
  <si>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</si>
  <si>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</si>
  <si>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</si>
  <si>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</si>
  <si>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</si>
  <si>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</si>
  <si>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</si>
  <si>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</si>
  <si>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</si>
  <si>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</si>
  <si>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</si>
  <si>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</si>
  <si>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</si>
  <si>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</si>
  <si>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</si>
  <si>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</si>
  <si>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</si>
  <si>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</si>
  <si>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</si>
  <si>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</si>
  <si>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</si>
  <si>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</si>
  <si>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</si>
  <si>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</si>
  <si>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</si>
  <si>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</si>
  <si>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</si>
  <si>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</si>
  <si>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</si>
  <si>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</si>
  <si>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</si>
  <si>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</si>
  <si>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</si>
  <si>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</si>
  <si>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</si>
  <si>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</si>
  <si>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</si>
  <si>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</si>
  <si>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</si>
  <si>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</si>
  <si>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</si>
  <si>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</si>
  <si>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</si>
  <si>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</si>
  <si>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</si>
  <si>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</si>
  <si>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</si>
  <si>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</si>
  <si>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</si>
  <si>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</si>
  <si>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</si>
  <si>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</si>
  <si>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</si>
  <si>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</si>
  <si>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</si>
  <si>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</si>
  <si>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</si>
  <si>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</si>
  <si>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</si>
  <si>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</si>
  <si>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</si>
  <si>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</si>
  <si>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</si>
  <si>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</si>
  <si>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</si>
  <si>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</si>
  <si>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</si>
  <si>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</si>
  <si>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</si>
  <si>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</si>
  <si>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</si>
  <si>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</si>
  <si>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</si>
  <si>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</si>
  <si>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</si>
  <si>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</si>
  <si>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</si>
  <si>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</si>
  <si>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</si>
  <si>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</si>
  <si>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</si>
  <si>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</si>
  <si>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</si>
  <si>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</si>
  <si>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</si>
  <si>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</si>
  <si>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</si>
  <si>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</si>
  <si>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</si>
  <si>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</si>
  <si>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</si>
  <si>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</si>
  <si>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</si>
  <si>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</si>
  <si>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</si>
  <si>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</si>
  <si>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</si>
  <si>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</si>
  <si>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</si>
  <si>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</si>
  <si>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</si>
  <si>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</si>
  <si>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</si>
  <si>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</si>
  <si>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</si>
  <si>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</si>
  <si>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</si>
  <si>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</si>
  <si>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</si>
  <si>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</si>
  <si>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</si>
  <si>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</si>
  <si>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</si>
  <si>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</si>
  <si>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</si>
  <si>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</si>
  <si>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</si>
  <si>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</si>
  <si>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</si>
  <si>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</si>
  <si>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</si>
  <si>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</si>
  <si>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</si>
  <si>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</si>
  <si>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</si>
  <si>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</si>
  <si>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</si>
  <si>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</si>
  <si>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</si>
  <si>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</si>
  <si>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</si>
  <si>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</si>
  <si>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</si>
  <si>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</si>
  <si>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</si>
  <si>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</si>
  <si>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</si>
  <si>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</si>
  <si>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</si>
  <si>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</si>
  <si>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</si>
  <si>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</si>
  <si>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</si>
  <si>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</si>
  <si>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</si>
  <si>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</si>
  <si>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</si>
  <si>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</si>
  <si>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</si>
  <si>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</si>
  <si>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</si>
  <si>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</si>
  <si>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</si>
  <si>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</si>
  <si>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</si>
  <si>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</si>
  <si>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</si>
  <si>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</si>
  <si>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</si>
  <si>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</si>
  <si>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</si>
  <si>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</si>
  <si>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</si>
  <si>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</si>
  <si>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</si>
  <si>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</si>
  <si>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</si>
  <si>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</si>
  <si>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</si>
  <si>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</si>
  <si>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</si>
  <si>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</si>
  <si>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</si>
  <si>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</si>
  <si>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</si>
  <si>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</si>
  <si>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</si>
  <si>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</si>
  <si>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</si>
  <si>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</si>
  <si>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</si>
  <si>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</si>
  <si>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</si>
  <si>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</si>
  <si>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</si>
  <si>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</si>
  <si>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</si>
  <si>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</si>
  <si>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</si>
  <si>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</si>
  <si>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</si>
  <si>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</si>
  <si>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</si>
  <si>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</si>
  <si>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</si>
  <si>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</si>
  <si>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</si>
  <si>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</si>
  <si>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</si>
  <si>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</si>
  <si>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</si>
  <si>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</si>
  <si>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</si>
  <si>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</si>
  <si>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</si>
  <si>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</si>
  <si>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</si>
  <si>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</si>
  <si>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</si>
  <si>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</si>
  <si>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</si>
  <si>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</si>
  <si>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</si>
  <si>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</si>
  <si>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</si>
  <si>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</si>
  <si>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</si>
  <si>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</si>
  <si>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</si>
  <si>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</si>
  <si>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</si>
  <si>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</si>
  <si>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</si>
  <si>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</si>
  <si>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</si>
  <si>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</si>
  <si>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</si>
  <si>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</si>
  <si>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</si>
  <si>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</si>
  <si>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</si>
  <si>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</si>
  <si>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</si>
  <si>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</si>
  <si>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</si>
  <si>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</si>
  <si>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</si>
  <si>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</si>
  <si>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</si>
  <si>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</si>
  <si>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</si>
  <si>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</si>
  <si>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</si>
  <si>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</si>
  <si>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</si>
  <si>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</si>
  <si>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</si>
  <si>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</si>
  <si>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</si>
  <si>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</si>
  <si>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</si>
  <si>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</si>
  <si>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</si>
  <si>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</si>
  <si>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</si>
  <si>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</si>
  <si>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</si>
  <si>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</si>
  <si>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</si>
  <si>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</si>
  <si>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</si>
  <si>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</si>
  <si>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</si>
  <si>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</si>
  <si>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</si>
  <si>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</si>
  <si>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</si>
  <si>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</si>
  <si>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</si>
  <si>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</si>
  <si>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</si>
  <si>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</si>
  <si>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</si>
  <si>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</si>
  <si>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</si>
  <si>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</si>
  <si>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</si>
  <si>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</si>
  <si>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</si>
  <si>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</si>
  <si>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</si>
  <si>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</si>
  <si>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</si>
  <si>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</si>
  <si>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</si>
  <si>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</si>
  <si>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</si>
  <si>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</si>
  <si>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</si>
  <si>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</si>
  <si>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</si>
  <si>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</si>
  <si>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</si>
  <si>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</si>
  <si>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</si>
  <si>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</si>
  <si>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</si>
  <si>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</si>
  <si>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</si>
  <si>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</si>
  <si>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</si>
  <si>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</si>
  <si>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</si>
  <si>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</si>
  <si>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</si>
  <si>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</si>
  <si>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</si>
  <si>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</si>
  <si>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</si>
  <si>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</si>
  <si>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</si>
  <si>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</si>
  <si>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</si>
  <si>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</si>
  <si>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</si>
  <si>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</si>
  <si>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</si>
  <si>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</si>
  <si>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</si>
  <si>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</si>
  <si>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</si>
  <si>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</si>
  <si>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</si>
  <si>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</si>
  <si>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</si>
  <si>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</si>
  <si>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</si>
  <si>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</si>
  <si>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</si>
  <si>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</si>
  <si>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</si>
  <si>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</si>
  <si>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</si>
  <si>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</si>
  <si>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</si>
  <si>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</si>
  <si>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</si>
  <si>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</si>
  <si>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</si>
  <si>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</si>
  <si>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</si>
  <si>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</si>
  <si>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</si>
  <si>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</si>
  <si>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</si>
  <si>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</si>
  <si>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</si>
  <si>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</si>
  <si>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</si>
  <si>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</si>
  <si>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</si>
  <si>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</si>
  <si>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</si>
  <si>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</si>
  <si>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</si>
  <si>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</si>
  <si>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</si>
  <si>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</si>
  <si>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</si>
  <si>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</si>
  <si>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</si>
  <si>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</si>
  <si>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</si>
  <si>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</si>
  <si>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</si>
  <si>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</si>
  <si>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</si>
  <si>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</si>
  <si>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</si>
  <si>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</si>
  <si>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</si>
  <si>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</si>
  <si>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</si>
  <si>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</si>
  <si>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</si>
  <si>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</si>
  <si>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</si>
  <si>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</si>
  <si>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</si>
  <si>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</si>
  <si>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</si>
  <si>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</si>
  <si>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</si>
  <si>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</si>
  <si>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</si>
  <si>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</si>
  <si>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</si>
  <si>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</si>
  <si>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</si>
  <si>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</si>
  <si>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</si>
  <si>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</si>
  <si>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</si>
  <si>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</si>
  <si>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</si>
  <si>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</si>
  <si>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</si>
  <si>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</si>
  <si>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</si>
  <si>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</si>
  <si>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</si>
  <si>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</si>
  <si>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</si>
  <si>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</si>
  <si>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</si>
  <si>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</si>
  <si>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</si>
  <si>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</si>
  <si>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</si>
  <si>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</si>
  <si>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</si>
  <si>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</si>
  <si>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</si>
  <si>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</si>
  <si>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</si>
  <si>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</si>
  <si>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</si>
  <si>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</si>
  <si>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</si>
  <si>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</si>
  <si>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</si>
  <si>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</si>
  <si>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</si>
  <si>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</si>
  <si>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</si>
  <si>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</si>
  <si>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</si>
  <si>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</si>
  <si>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</si>
  <si>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</si>
  <si>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</si>
  <si>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</si>
  <si>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</si>
  <si>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</si>
  <si>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</si>
  <si>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</si>
  <si>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</si>
  <si>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</si>
  <si>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</si>
  <si>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</si>
  <si>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</si>
  <si>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</si>
  <si>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</si>
  <si>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</si>
  <si>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</si>
  <si>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</si>
  <si>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</si>
  <si>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</si>
  <si>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</si>
  <si>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</si>
  <si>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</si>
  <si>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</si>
  <si>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</si>
  <si>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</si>
  <si>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</si>
  <si>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</si>
  <si>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</si>
  <si>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</si>
  <si>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</si>
  <si>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</si>
  <si>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</si>
  <si>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</si>
  <si>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</si>
  <si>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</si>
  <si>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</si>
  <si>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</si>
  <si>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</si>
  <si>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</si>
  <si>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</si>
  <si>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</si>
  <si>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</si>
  <si>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</si>
  <si>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</si>
  <si>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</si>
  <si>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</si>
  <si>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</si>
  <si>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</si>
  <si>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</si>
  <si>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</si>
  <si>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</si>
  <si>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</si>
  <si>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</si>
  <si>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</si>
  <si>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</si>
  <si>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</si>
  <si>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</si>
  <si>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</si>
  <si>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</si>
  <si>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</si>
  <si>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</si>
  <si>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</si>
  <si>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</si>
  <si>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</si>
  <si>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</si>
  <si>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</si>
  <si>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</si>
  <si>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</si>
  <si>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</si>
  <si>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</si>
  <si>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</si>
  <si>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</si>
  <si>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</si>
  <si>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</si>
  <si>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</si>
  <si>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</si>
  <si>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</si>
  <si>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</si>
  <si>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</si>
  <si>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</si>
  <si>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</si>
  <si>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</si>
  <si>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</si>
  <si>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</si>
  <si>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</si>
  <si>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</si>
  <si>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</si>
  <si>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</si>
  <si>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</si>
  <si>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</si>
  <si>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</si>
  <si>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</si>
  <si>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</si>
  <si>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</si>
  <si>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</si>
  <si>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</si>
  <si>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</si>
  <si>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</si>
  <si>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</si>
  <si>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</si>
  <si>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</si>
  <si>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</si>
  <si>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</si>
  <si>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</si>
  <si>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</si>
  <si>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</si>
  <si>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</si>
  <si>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</si>
  <si>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</si>
  <si>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</si>
  <si>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</si>
  <si>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</si>
  <si>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</si>
  <si>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</si>
  <si>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</si>
  <si>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</si>
  <si>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</si>
  <si>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</si>
  <si>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</si>
  <si>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</si>
  <si>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</si>
  <si>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</si>
  <si>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</si>
  <si>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</si>
  <si>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</si>
  <si>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</si>
  <si>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</si>
  <si>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</si>
  <si>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</si>
  <si>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</si>
  <si>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</si>
  <si>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</si>
  <si>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</si>
  <si>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</si>
  <si>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</si>
  <si>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</si>
  <si>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</si>
  <si>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</si>
  <si>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</si>
  <si>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</si>
  <si>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</si>
  <si>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</si>
  <si>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</si>
  <si>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</si>
  <si>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</si>
  <si>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</si>
  <si>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</si>
  <si>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</si>
  <si>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</si>
  <si>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</si>
  <si>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</si>
  <si>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</si>
  <si>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</si>
  <si>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</si>
  <si>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</si>
  <si>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</si>
  <si>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</si>
  <si>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</si>
  <si>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</si>
  <si>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</si>
  <si>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</si>
  <si>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</si>
  <si>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</si>
  <si>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</si>
  <si>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</si>
  <si>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</si>
  <si>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</si>
  <si>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</si>
  <si>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</si>
  <si>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</si>
  <si>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</si>
  <si>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</si>
  <si>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</si>
  <si>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</si>
  <si>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</si>
  <si>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</si>
  <si>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</si>
  <si>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</si>
  <si>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</si>
  <si>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</si>
  <si>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</si>
  <si>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</si>
  <si>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</si>
  <si>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</si>
  <si>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</si>
  <si>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</si>
  <si>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</si>
  <si>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</si>
  <si>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</si>
  <si>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</si>
  <si>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</si>
  <si>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</si>
  <si>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</si>
  <si>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</si>
  <si>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</si>
  <si>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</si>
  <si>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</si>
  <si>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</si>
  <si>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</si>
  <si>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</si>
  <si>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</si>
  <si>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</si>
  <si>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</si>
  <si>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</si>
  <si>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</si>
  <si>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</si>
  <si>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</si>
  <si>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</si>
  <si>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</si>
  <si>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</si>
  <si>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</si>
  <si>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</si>
  <si>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</si>
  <si>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</si>
  <si>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</si>
  <si>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</si>
  <si>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</si>
  <si>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</si>
  <si>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</si>
  <si>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</si>
  <si>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</si>
  <si>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</si>
  <si>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</si>
  <si>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</si>
  <si>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</si>
  <si>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</si>
  <si>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</si>
  <si>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</si>
  <si>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</si>
  <si>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</si>
  <si>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</si>
  <si>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</si>
  <si>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</si>
  <si>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</si>
  <si>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</si>
  <si>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</si>
  <si>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</si>
  <si>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</si>
  <si>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</si>
  <si>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</si>
  <si>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</si>
  <si>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</si>
  <si>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</si>
  <si>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</si>
  <si>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</si>
  <si>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</si>
  <si>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</si>
  <si>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</si>
  <si>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</si>
  <si>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</si>
  <si>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</si>
  <si>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</si>
  <si>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</si>
  <si>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</si>
  <si>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</si>
  <si>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</si>
  <si>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</si>
  <si>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</si>
  <si>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</si>
  <si>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</si>
  <si>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</si>
  <si>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</si>
  <si>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</si>
  <si>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</si>
  <si>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</si>
  <si>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</si>
  <si>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</si>
  <si>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</si>
  <si>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</si>
  <si>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</si>
  <si>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</si>
  <si>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</si>
  <si>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</si>
  <si>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</si>
  <si>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</si>
  <si>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</si>
  <si>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</si>
  <si>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</si>
  <si>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</si>
  <si>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</si>
  <si>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</si>
  <si>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</si>
  <si>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</si>
  <si>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</si>
  <si>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</si>
  <si>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</si>
  <si>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</si>
  <si>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</si>
  <si>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</si>
  <si>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</si>
  <si>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</si>
  <si>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</si>
  <si>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</si>
  <si>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</si>
  <si>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</si>
  <si>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</si>
  <si>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</si>
  <si>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</si>
  <si>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</si>
  <si>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</si>
  <si>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</si>
  <si>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</si>
  <si>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</si>
  <si>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</si>
  <si>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</si>
  <si>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</si>
  <si>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</si>
  <si>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</si>
  <si>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</si>
  <si>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</si>
  <si>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</si>
  <si>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</si>
  <si>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</si>
  <si>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</si>
  <si>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</si>
  <si>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</si>
  <si>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</si>
  <si>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</si>
  <si>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</si>
  <si>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</si>
  <si>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</si>
  <si>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</si>
  <si>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</si>
  <si>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</si>
  <si>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</si>
  <si>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</si>
  <si>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</si>
  <si>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</si>
  <si>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</si>
  <si>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</si>
  <si>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</si>
  <si>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</si>
  <si>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</si>
  <si>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</si>
  <si>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</si>
  <si>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</si>
  <si>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</si>
  <si>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</si>
  <si>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</si>
  <si>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</si>
  <si>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</si>
  <si>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</si>
  <si>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</si>
  <si>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</si>
  <si>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</si>
  <si>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</si>
  <si>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</si>
  <si>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</si>
  <si>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</si>
  <si>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</si>
  <si>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</si>
  <si>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</si>
  <si>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</si>
  <si>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</si>
  <si>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</si>
  <si>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</si>
  <si>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</si>
  <si>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</si>
  <si>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</si>
  <si>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</si>
  <si>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</si>
  <si>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</si>
  <si>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</si>
  <si>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</si>
  <si>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</si>
  <si>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</si>
  <si>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</si>
  <si>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</si>
  <si>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</si>
  <si>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</si>
  <si>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</si>
  <si>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</si>
  <si>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</si>
  <si>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</si>
  <si>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</si>
  <si>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</si>
  <si>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</si>
  <si>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</si>
  <si>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</si>
  <si>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</si>
  <si>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</si>
  <si>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</si>
  <si>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</si>
  <si>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</si>
  <si>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</si>
  <si>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</si>
  <si>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</si>
  <si>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</si>
  <si>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</si>
  <si>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</si>
  <si>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</si>
  <si>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</si>
  <si>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</si>
  <si>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</si>
  <si>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</si>
  <si>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</si>
  <si>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</si>
  <si>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</si>
  <si>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</si>
  <si>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</si>
  <si>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</si>
  <si>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</si>
  <si>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</si>
  <si>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</si>
  <si>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</si>
  <si>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</si>
  <si>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</si>
  <si>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</si>
  <si>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</si>
  <si>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</si>
  <si>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</si>
  <si>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</si>
  <si>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</si>
  <si>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</si>
  <si>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</si>
  <si>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</si>
  <si>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</si>
  <si>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</si>
  <si>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</si>
  <si>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</si>
  <si>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</si>
  <si>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</si>
  <si>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</si>
  <si>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</si>
  <si>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</si>
  <si>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</si>
  <si>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</si>
  <si>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</si>
  <si>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</si>
  <si>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</si>
  <si>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</si>
  <si>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</si>
  <si>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</si>
  <si>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</si>
  <si>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</si>
  <si>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</si>
  <si>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</si>
  <si>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</si>
  <si>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</si>
  <si>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</si>
  <si>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</si>
  <si>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</si>
  <si>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</si>
  <si>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</si>
  <si>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</si>
  <si>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</si>
  <si>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</si>
  <si>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</si>
  <si>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</si>
  <si>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</si>
  <si>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</si>
  <si>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</si>
  <si>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</si>
  <si>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</si>
  <si>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</si>
  <si>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</si>
  <si>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</si>
  <si>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</si>
  <si>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</si>
  <si>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</si>
  <si>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</si>
  <si>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</si>
  <si>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</si>
  <si>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</si>
  <si>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</si>
  <si>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</si>
  <si>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</si>
  <si>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</si>
  <si>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</si>
  <si>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</si>
  <si>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</si>
  <si>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</si>
  <si>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</si>
  <si>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</si>
  <si>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</si>
  <si>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</si>
  <si>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</si>
  <si>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</si>
  <si>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</si>
  <si>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</si>
  <si>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</si>
  <si>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</si>
  <si>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</si>
  <si>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</si>
  <si>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</si>
  <si>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</si>
  <si>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</si>
  <si>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</si>
  <si>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</si>
  <si>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</si>
  <si>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</si>
  <si>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</si>
  <si>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</si>
  <si>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</si>
  <si>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</si>
  <si>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</si>
  <si>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</si>
  <si>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</si>
  <si>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</si>
  <si>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</si>
  <si>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</si>
  <si>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</si>
  <si>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</si>
  <si>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</si>
  <si>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</si>
  <si>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</si>
  <si>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</si>
  <si>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</si>
  <si>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</si>
  <si>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</si>
  <si>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</si>
  <si>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</si>
  <si>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</si>
  <si>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</si>
  <si>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</si>
  <si>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</si>
  <si>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</si>
  <si>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</si>
  <si>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</si>
  <si>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</si>
  <si>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</si>
  <si>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</si>
  <si>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</si>
  <si>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</si>
  <si>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</si>
  <si>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</si>
  <si>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</si>
  <si>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</si>
  <si>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</si>
  <si>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</si>
  <si>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</si>
  <si>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</si>
  <si>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</si>
  <si>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</si>
  <si>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</si>
  <si>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</si>
  <si>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</si>
  <si>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</si>
  <si>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</si>
  <si>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</si>
  <si>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</si>
  <si>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</si>
  <si>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</si>
  <si>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</si>
  <si>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</si>
  <si>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</si>
  <si>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</si>
  <si>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</si>
  <si>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</si>
  <si>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</si>
  <si>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</si>
  <si>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</si>
  <si>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</si>
  <si>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</si>
  <si>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</si>
  <si>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</si>
  <si>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</si>
  <si>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</si>
  <si>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</si>
  <si>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</si>
  <si>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</si>
  <si>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</si>
  <si>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</si>
  <si>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</si>
  <si>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</si>
  <si>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</si>
  <si>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</si>
  <si>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</si>
  <si>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</si>
  <si>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</si>
  <si>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</si>
  <si>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</si>
  <si>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</si>
  <si>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</si>
  <si>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</si>
  <si>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</si>
  <si>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</si>
  <si>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</si>
  <si>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</si>
  <si>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</si>
  <si>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</si>
  <si>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</si>
  <si>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</si>
  <si>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</si>
  <si>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</si>
  <si>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</si>
  <si>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</si>
  <si>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</si>
  <si>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</si>
  <si>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</si>
  <si>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</si>
  <si>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</si>
  <si>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</si>
  <si>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</si>
  <si>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</si>
  <si>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</si>
  <si>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</si>
  <si>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</si>
  <si>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</si>
  <si>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</si>
  <si>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</si>
  <si>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</si>
  <si>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</si>
  <si>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</si>
  <si>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</si>
  <si>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</si>
  <si>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</si>
  <si>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</si>
  <si>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</si>
  <si>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</si>
  <si>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</si>
  <si>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</si>
  <si>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</si>
  <si>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</si>
  <si>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</si>
  <si>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</si>
  <si>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</si>
  <si>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</si>
  <si>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</si>
  <si>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</si>
  <si>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</si>
  <si>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</si>
  <si>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</si>
  <si>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</si>
  <si>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</si>
  <si>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</si>
  <si>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</si>
  <si>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</si>
  <si>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</si>
  <si>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</si>
  <si>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</si>
  <si>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</si>
  <si>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</si>
  <si>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</si>
  <si>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</si>
  <si>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</si>
  <si>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</si>
  <si>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</si>
  <si>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</si>
  <si>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</si>
  <si>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</si>
  <si>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</si>
  <si>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</si>
  <si>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</si>
  <si>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</si>
  <si>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</si>
  <si>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</si>
  <si>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</si>
  <si>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</si>
  <si>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</si>
  <si>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</si>
  <si>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</si>
  <si>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</si>
  <si>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</si>
  <si>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</si>
  <si>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</si>
  <si>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</si>
  <si>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</si>
  <si>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</si>
  <si>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</si>
  <si>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</si>
  <si>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</si>
  <si>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</si>
  <si>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</si>
  <si>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</si>
  <si>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</si>
  <si>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</si>
  <si>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</si>
  <si>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</si>
  <si>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</si>
  <si>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</si>
  <si>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</si>
  <si>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</si>
  <si>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</si>
  <si>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</si>
  <si>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</si>
  <si>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</si>
  <si>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</si>
  <si>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</si>
  <si>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</si>
  <si>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</si>
  <si>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</si>
  <si>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</si>
  <si>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</si>
  <si>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</si>
  <si>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</si>
  <si>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</si>
  <si>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</si>
  <si>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</si>
  <si>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</si>
  <si>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</si>
  <si>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</si>
  <si>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</si>
  <si>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</si>
  <si>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</si>
  <si>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</si>
  <si>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</si>
  <si>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</si>
  <si>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</si>
  <si>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</si>
  <si>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</si>
  <si>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</si>
  <si>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</si>
  <si>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</si>
  <si>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</si>
  <si>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</si>
  <si>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</si>
  <si>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</si>
  <si>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</si>
  <si>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</si>
  <si>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</si>
  <si>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</si>
  <si>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</si>
  <si>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</si>
  <si>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</si>
  <si>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</si>
  <si>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</si>
  <si>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</si>
  <si>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</si>
  <si>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</si>
  <si>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</si>
  <si>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</si>
  <si>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</si>
  <si>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</si>
  <si>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</si>
  <si>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</si>
  <si>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</si>
  <si>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</si>
  <si>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</si>
  <si>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</si>
  <si>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</si>
  <si>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</si>
  <si>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</si>
  <si>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</si>
  <si>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</si>
  <si>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</si>
  <si>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</si>
  <si>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</si>
  <si>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</si>
  <si>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</si>
  <si>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</si>
  <si>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</si>
  <si>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</si>
  <si>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</si>
  <si>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</si>
  <si>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</si>
  <si>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</si>
  <si>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</si>
  <si>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</si>
  <si>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</si>
  <si>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</si>
  <si>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</si>
  <si>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</si>
  <si>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</si>
  <si>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</si>
  <si>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</si>
  <si>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</si>
  <si>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</si>
  <si>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</si>
  <si>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</si>
  <si>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</si>
  <si>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</si>
  <si>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</si>
  <si>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</si>
  <si>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</si>
  <si>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</si>
  <si>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</si>
  <si>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</si>
  <si>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</si>
  <si>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</si>
  <si>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</si>
  <si>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</si>
  <si>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</si>
  <si>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</si>
  <si>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</si>
  <si>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</si>
  <si>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</si>
  <si>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</si>
  <si>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</si>
  <si>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</si>
  <si>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</si>
  <si>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</si>
  <si>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</si>
  <si>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</si>
  <si>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</si>
  <si>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</si>
  <si>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</si>
  <si>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</si>
  <si>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</si>
  <si>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</si>
  <si>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</si>
  <si>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</si>
  <si>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</si>
  <si>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</si>
  <si>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</si>
  <si>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</si>
  <si>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</si>
  <si>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</si>
  <si>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</si>
  <si>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</si>
  <si>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</si>
  <si>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</si>
  <si>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</si>
  <si>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</si>
  <si>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</si>
  <si>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</si>
  <si>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</si>
  <si>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</si>
  <si>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</si>
  <si>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</si>
  <si>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</si>
  <si>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</si>
  <si>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</si>
  <si>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</si>
  <si>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</si>
  <si>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</si>
  <si>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</si>
  <si>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</si>
  <si>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</si>
  <si>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</si>
  <si>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</si>
  <si>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</si>
  <si>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</si>
  <si>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</si>
  <si>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</si>
  <si>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</si>
  <si>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</si>
  <si>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</si>
  <si>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</si>
  <si>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</si>
  <si>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</si>
  <si>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</si>
  <si>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</si>
  <si>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</si>
  <si>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</si>
  <si>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</si>
  <si>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</si>
  <si>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</si>
  <si>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</si>
  <si>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</si>
  <si>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</si>
  <si>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</si>
  <si>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</si>
  <si>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</si>
  <si>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</si>
  <si>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</si>
  <si>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</si>
  <si>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</si>
  <si>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</si>
  <si>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</si>
  <si>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</si>
  <si>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</si>
  <si>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</si>
  <si>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</si>
  <si>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</si>
  <si>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</si>
  <si>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</si>
  <si>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</si>
  <si>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</si>
  <si>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</si>
  <si>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</si>
  <si>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</si>
  <si>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</si>
  <si>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</si>
  <si>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</si>
  <si>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</si>
  <si>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</si>
  <si>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</si>
  <si>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</si>
  <si>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</si>
  <si>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</si>
  <si>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</si>
  <si>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</si>
  <si>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</si>
  <si>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</si>
  <si>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</si>
  <si>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</si>
  <si>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</si>
  <si>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</si>
  <si>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</si>
  <si>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</si>
  <si>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</si>
  <si>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</si>
  <si>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</si>
  <si>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</si>
  <si>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</si>
  <si>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</si>
  <si>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</si>
  <si>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</si>
  <si>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</si>
  <si>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</si>
  <si>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</si>
  <si>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</si>
  <si>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</si>
  <si>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</si>
  <si>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</si>
  <si>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</si>
  <si>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</si>
  <si>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</si>
  <si>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</si>
  <si>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</si>
  <si>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</si>
  <si>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</si>
  <si>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</si>
  <si>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</si>
  <si>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</si>
  <si>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</si>
  <si>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</si>
  <si>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</si>
  <si>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</si>
  <si>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</si>
  <si>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</si>
  <si>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</si>
  <si>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</si>
  <si>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</si>
  <si>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</si>
  <si>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</si>
  <si>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</si>
  <si>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</si>
  <si>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</si>
  <si>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</si>
  <si>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</si>
  <si>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</si>
  <si>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</si>
  <si>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</si>
  <si>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</si>
  <si>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</si>
  <si>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</si>
  <si>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</si>
  <si>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</si>
  <si>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</si>
  <si>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</si>
  <si>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</si>
  <si>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</si>
  <si>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</si>
  <si>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</si>
  <si>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</si>
  <si>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</si>
  <si>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</si>
  <si>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</si>
  <si>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</si>
  <si>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</si>
  <si>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</si>
  <si>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</si>
  <si>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</si>
  <si>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</si>
  <si>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</si>
  <si>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</si>
  <si>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</si>
  <si>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</si>
  <si>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</si>
  <si>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</si>
  <si>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</si>
  <si>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</si>
  <si>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</si>
  <si>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</si>
  <si>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</si>
  <si>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</si>
  <si>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</si>
  <si>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</si>
  <si>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</si>
  <si>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</si>
  <si>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</si>
  <si>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</si>
  <si>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</si>
  <si>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</si>
  <si>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</si>
  <si>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</si>
  <si>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</si>
  <si>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</si>
  <si>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</si>
  <si>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</si>
  <si>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</si>
  <si>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</si>
  <si>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</si>
  <si>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</si>
  <si>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</si>
  <si>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</si>
  <si>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</si>
  <si>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</si>
  <si>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</si>
  <si>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</si>
  <si>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</si>
  <si>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</si>
  <si>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</si>
  <si>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</si>
  <si>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</si>
  <si>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</si>
  <si>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</si>
  <si>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</si>
  <si>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</si>
  <si>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</si>
  <si>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</si>
  <si>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</si>
  <si>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</si>
  <si>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</si>
  <si>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</si>
  <si>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</si>
  <si>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</si>
  <si>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</si>
  <si>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</si>
  <si>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</si>
  <si>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</si>
  <si>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</si>
  <si>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</si>
  <si>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</si>
  <si>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</si>
  <si>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</si>
  <si>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</si>
  <si>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</si>
  <si>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</si>
  <si>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</si>
  <si>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</si>
  <si>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</si>
  <si>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</si>
  <si>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</si>
  <si>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</si>
  <si>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</si>
  <si>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</si>
  <si>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</si>
  <si>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</si>
  <si>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</si>
  <si>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</si>
  <si>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</si>
  <si>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</si>
  <si>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</si>
  <si>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</si>
  <si>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</si>
  <si>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</si>
  <si>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</si>
  <si>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</si>
  <si>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</si>
  <si>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</si>
  <si>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</si>
  <si>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</si>
  <si>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</si>
  <si>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</si>
  <si>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</si>
  <si>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</si>
  <si>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</si>
  <si>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</si>
  <si>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</si>
  <si>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</si>
  <si>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</si>
  <si>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</si>
  <si>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</si>
  <si>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</si>
  <si>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</si>
  <si>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</si>
  <si>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</si>
  <si>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</si>
  <si>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</si>
  <si>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</si>
  <si>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</si>
  <si>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</si>
  <si>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</si>
  <si>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</si>
  <si>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</si>
  <si>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</si>
  <si>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</si>
  <si>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</si>
  <si>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</si>
  <si>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</si>
  <si>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</si>
  <si>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</si>
  <si>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</si>
  <si>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</si>
  <si>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</si>
  <si>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</si>
  <si>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</si>
  <si>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</si>
  <si>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</si>
  <si>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</si>
  <si>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</si>
  <si>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</si>
  <si>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</si>
  <si>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</si>
  <si>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</si>
  <si>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</si>
  <si>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</si>
  <si>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</si>
  <si>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</si>
  <si>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</si>
  <si>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</si>
  <si>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</si>
  <si>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</si>
  <si>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</si>
  <si>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</si>
  <si>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</si>
  <si>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</si>
  <si>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</si>
  <si>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</si>
  <si>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</si>
  <si>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</si>
  <si>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</si>
  <si>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</si>
  <si>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</si>
  <si>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</si>
  <si>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</si>
  <si>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</si>
  <si>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</si>
  <si>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</si>
  <si>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</si>
  <si>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</si>
  <si>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</si>
  <si>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</si>
  <si>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</si>
  <si>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</si>
  <si>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</si>
  <si>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</si>
  <si>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</si>
  <si>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</si>
  <si>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</si>
  <si>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</si>
  <si>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</si>
  <si>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</si>
  <si>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</si>
  <si>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</si>
  <si>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</si>
  <si>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</si>
  <si>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</si>
  <si>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</si>
  <si>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</si>
  <si>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</si>
  <si>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</si>
  <si>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</si>
  <si>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</si>
  <si>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</si>
  <si>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</si>
  <si>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</si>
  <si>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</si>
  <si>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</si>
  <si>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</si>
  <si>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</si>
  <si>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</si>
  <si>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</si>
  <si>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</si>
  <si>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</si>
  <si>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</si>
  <si>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</si>
  <si>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</si>
  <si>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</si>
  <si>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</si>
  <si>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</si>
  <si>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</si>
  <si>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</si>
  <si>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</si>
  <si>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</si>
  <si>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</si>
  <si>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</si>
  <si>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</si>
  <si>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</si>
  <si>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</si>
  <si>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</si>
  <si>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</si>
  <si>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</si>
  <si>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</si>
  <si>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</si>
  <si>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</si>
  <si>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</si>
  <si>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</si>
  <si>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</si>
  <si>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</si>
  <si>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</si>
  <si>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</si>
  <si>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</si>
  <si>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</si>
  <si>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</si>
  <si>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</si>
  <si>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</si>
  <si>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</si>
  <si>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</si>
  <si>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</si>
  <si>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</si>
  <si>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</si>
  <si>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</si>
  <si>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</si>
  <si>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</si>
  <si>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</si>
  <si>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</si>
  <si>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</si>
  <si>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</si>
  <si>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</si>
  <si>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</si>
  <si>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</si>
  <si>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</si>
  <si>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</si>
  <si>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</si>
  <si>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</si>
  <si>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</si>
  <si>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</si>
  <si>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</si>
  <si>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</si>
  <si>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</si>
  <si>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</si>
  <si>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</si>
  <si>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</si>
  <si>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</si>
  <si>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</si>
  <si>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</si>
  <si>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</si>
  <si>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</si>
  <si>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</si>
  <si>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</si>
  <si>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</si>
  <si>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</si>
  <si>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</si>
  <si>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</si>
  <si>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</si>
  <si>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</si>
  <si>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</si>
  <si>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</si>
  <si>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</si>
  <si>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</si>
  <si>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</si>
  <si>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</si>
  <si>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</si>
  <si>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</si>
  <si>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</si>
  <si>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</si>
  <si>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</si>
  <si>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</si>
  <si>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</si>
  <si>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</si>
  <si>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</si>
  <si>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</si>
  <si>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</si>
  <si>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</si>
  <si>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</si>
  <si>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</si>
  <si>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</si>
  <si>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</si>
  <si>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</si>
  <si>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</si>
  <si>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</si>
  <si>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</si>
  <si>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</si>
  <si>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</si>
  <si>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</si>
  <si>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</si>
  <si>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</si>
  <si>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</si>
  <si>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</si>
  <si>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</si>
  <si>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</si>
  <si>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</si>
  <si>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</si>
  <si>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</si>
  <si>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</si>
  <si>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</si>
  <si>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</si>
  <si>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</si>
  <si>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</si>
  <si>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</si>
  <si>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</si>
  <si>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</si>
  <si>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</si>
  <si>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</si>
  <si>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</si>
  <si>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</si>
  <si>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</si>
  <si>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</si>
  <si>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</si>
  <si>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</si>
  <si>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</si>
  <si>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</si>
  <si>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</si>
  <si>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</si>
  <si>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</si>
  <si>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</si>
  <si>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</si>
  <si>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</si>
  <si>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</si>
  <si>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</si>
  <si>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</si>
  <si>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</si>
  <si>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</si>
  <si>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</si>
  <si>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</si>
  <si>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</si>
  <si>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</si>
  <si>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</si>
  <si>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</si>
  <si>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</si>
  <si>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</si>
  <si>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</si>
  <si>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</si>
  <si>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</si>
  <si>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</si>
  <si>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</si>
  <si>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</si>
  <si>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</si>
  <si>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</si>
  <si>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</si>
  <si>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</si>
  <si>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</si>
  <si>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</si>
  <si>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</si>
  <si>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</si>
  <si>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</si>
  <si>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</si>
  <si>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</si>
  <si>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</si>
  <si>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</si>
  <si>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</si>
  <si>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</si>
  <si>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</si>
  <si>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</si>
  <si>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</si>
  <si>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</si>
  <si>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</si>
  <si>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</si>
  <si>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</si>
  <si>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</si>
  <si>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</si>
  <si>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</si>
  <si>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</si>
  <si>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</si>
  <si>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</si>
  <si>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</si>
  <si>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</si>
  <si>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</si>
  <si>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</si>
  <si>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</si>
  <si>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</si>
  <si>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</si>
  <si>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</si>
  <si>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</si>
  <si>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</si>
  <si>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</si>
  <si>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</si>
  <si>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</si>
  <si>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</si>
  <si>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</si>
  <si>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</si>
  <si>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</si>
  <si>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</si>
  <si>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</si>
  <si>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</si>
  <si>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</si>
  <si>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</si>
  <si>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</si>
  <si>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</si>
  <si>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</si>
  <si>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</si>
  <si>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</si>
  <si>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</si>
  <si>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</si>
  <si>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</si>
  <si>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</si>
  <si>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</si>
  <si>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</si>
  <si>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</si>
  <si>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</si>
  <si>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</si>
  <si>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</si>
  <si>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</si>
  <si>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</si>
  <si>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</si>
  <si>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</si>
  <si>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</si>
  <si>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</si>
  <si>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</si>
  <si>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</si>
  <si>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</si>
  <si>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</si>
  <si>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</si>
  <si>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</si>
  <si>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</si>
  <si>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</si>
  <si>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</si>
  <si>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</si>
  <si>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</si>
  <si>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</si>
  <si>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</si>
  <si>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</si>
  <si>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</si>
  <si>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</si>
  <si>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</si>
  <si>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</si>
  <si>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</si>
  <si>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</si>
  <si>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</si>
  <si>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</si>
  <si>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</si>
  <si>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</si>
  <si>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</si>
  <si>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</si>
  <si>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</si>
  <si>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</si>
  <si>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</si>
  <si>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</si>
  <si>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</si>
  <si>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</si>
  <si>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</si>
  <si>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</si>
  <si>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</si>
  <si>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</si>
  <si>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</si>
  <si>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</si>
  <si>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</si>
  <si>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</si>
  <si>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</si>
  <si>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</si>
  <si>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</si>
  <si>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</si>
  <si>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</si>
  <si>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</si>
  <si>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</si>
  <si>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</si>
  <si>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</si>
  <si>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</si>
  <si>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</si>
  <si>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</si>
  <si>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</si>
  <si>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</si>
  <si>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</si>
  <si>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</si>
  <si>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</si>
  <si>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</si>
  <si>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</si>
  <si>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</si>
  <si>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</si>
  <si>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</si>
  <si>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</si>
  <si>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</si>
  <si>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</si>
  <si>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</si>
  <si>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</si>
  <si>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</si>
  <si>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</si>
  <si>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</si>
  <si>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</si>
  <si>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</si>
  <si>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</si>
  <si>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</si>
  <si>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</si>
  <si>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</si>
  <si>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</si>
  <si>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</si>
  <si>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</si>
  <si>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</si>
  <si>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</si>
  <si>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</si>
  <si>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</si>
  <si>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</si>
  <si>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</si>
  <si>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</si>
  <si>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</si>
  <si>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</si>
  <si>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</si>
  <si>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</si>
  <si>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</si>
  <si>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</si>
  <si>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</si>
  <si>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</si>
  <si>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</si>
  <si>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</si>
  <si>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</si>
  <si>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</si>
  <si>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</si>
  <si>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</si>
  <si>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</si>
  <si>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</si>
  <si>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</si>
  <si>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</si>
  <si>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</si>
  <si>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</si>
  <si>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</si>
  <si>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</si>
  <si>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</si>
  <si>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</si>
  <si>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</si>
  <si>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</si>
  <si>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</si>
  <si>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</si>
  <si>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</si>
  <si>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</si>
  <si>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</si>
  <si>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</si>
  <si>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</si>
  <si>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</si>
  <si>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</si>
  <si>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</si>
  <si>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</si>
  <si>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</si>
  <si>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</si>
  <si>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</si>
  <si>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</si>
  <si>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</si>
  <si>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</si>
  <si>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</si>
  <si>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</si>
  <si>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</si>
  <si>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</si>
  <si>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</si>
  <si>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</si>
  <si>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</si>
  <si>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</si>
  <si>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</si>
  <si>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</si>
  <si>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</si>
  <si>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</si>
  <si>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</si>
  <si>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</si>
  <si>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</si>
  <si>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</si>
  <si>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</si>
  <si>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</si>
  <si>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</si>
  <si>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</si>
  <si>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</si>
  <si>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</si>
  <si>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</si>
  <si>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</si>
  <si>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</si>
  <si>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</si>
  <si>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</si>
  <si>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</si>
  <si>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</si>
  <si>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</si>
  <si>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</si>
  <si>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</si>
  <si>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</si>
  <si>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</si>
  <si>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</si>
  <si>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</si>
  <si>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</si>
  <si>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</si>
  <si>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</si>
  <si>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</si>
  <si>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</si>
  <si>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</si>
  <si>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</si>
  <si>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</si>
  <si>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</si>
  <si>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</si>
  <si>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</si>
  <si>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</si>
  <si>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</si>
  <si>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</si>
  <si>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</si>
  <si>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</si>
  <si>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</si>
  <si>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</si>
  <si>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</si>
  <si>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</si>
  <si>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</si>
  <si>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</si>
  <si>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</si>
  <si>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</si>
  <si>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</si>
  <si>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</si>
  <si>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</si>
  <si>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</si>
  <si>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</si>
  <si>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</si>
  <si>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</si>
  <si>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</si>
  <si>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</si>
  <si>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</si>
  <si>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</si>
  <si>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</si>
  <si>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</si>
  <si>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</si>
  <si>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</si>
  <si>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</si>
  <si>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</si>
  <si>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</si>
  <si>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</si>
  <si>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</si>
  <si>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</si>
  <si>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</si>
  <si>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</si>
  <si>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</si>
  <si>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</si>
  <si>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</si>
  <si>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</si>
  <si>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</si>
  <si>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</si>
  <si>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</si>
  <si>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</si>
  <si>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</si>
  <si>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</si>
  <si>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</si>
  <si>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</si>
  <si>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</si>
  <si>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</si>
  <si>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</si>
  <si>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</si>
  <si>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</si>
  <si>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</si>
  <si>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</si>
  <si>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</si>
  <si>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</si>
  <si>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</si>
  <si>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</si>
  <si>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</si>
  <si>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</si>
  <si>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</si>
  <si>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</si>
  <si>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</si>
  <si>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</si>
  <si>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</si>
  <si>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</si>
  <si>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</si>
  <si>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</si>
  <si>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</si>
  <si>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</si>
  <si>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</si>
  <si>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</si>
  <si>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</si>
  <si>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</si>
  <si>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</si>
  <si>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</si>
  <si>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</si>
  <si>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</si>
  <si>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</si>
  <si>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</si>
  <si>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</si>
  <si>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</si>
  <si>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</si>
  <si>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</si>
  <si>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</si>
  <si>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</si>
  <si>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</si>
  <si>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</si>
  <si>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</si>
  <si>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</si>
  <si>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</si>
  <si>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</si>
  <si>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</si>
  <si>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</si>
  <si>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</si>
  <si>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</si>
  <si>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</si>
  <si>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</si>
  <si>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</si>
  <si>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</si>
  <si>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</si>
  <si>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</si>
  <si>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</si>
  <si>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</si>
  <si>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</si>
  <si>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</si>
  <si>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</si>
  <si>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</si>
  <si>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</si>
  <si>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</si>
  <si>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</si>
  <si>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</si>
  <si>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</si>
  <si>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</si>
  <si>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</si>
  <si>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</si>
  <si>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</si>
  <si>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</si>
  <si>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</si>
  <si>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</si>
  <si>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</si>
  <si>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</si>
  <si>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</si>
  <si>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</si>
  <si>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</si>
  <si>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</si>
  <si>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</si>
  <si>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</si>
  <si>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</si>
  <si>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</si>
  <si>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</si>
  <si>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</si>
  <si>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</si>
  <si>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</si>
  <si>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</si>
  <si>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</si>
  <si>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</si>
  <si>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</si>
  <si>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</si>
  <si>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</si>
  <si>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</si>
  <si>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</si>
  <si>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</si>
  <si>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</si>
  <si>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</si>
  <si>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</si>
  <si>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</si>
  <si>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</si>
  <si>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</si>
  <si>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</si>
  <si>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</si>
  <si>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</si>
  <si>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</si>
  <si>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</si>
  <si>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</si>
  <si>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</si>
  <si>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</si>
  <si>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</si>
  <si>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</si>
  <si>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</si>
  <si>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</si>
  <si>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</si>
  <si>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</si>
  <si>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</si>
  <si>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</si>
  <si>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</si>
  <si>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</si>
  <si>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</si>
  <si>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</si>
  <si>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</si>
  <si>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</si>
  <si>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</si>
  <si>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</si>
  <si>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</si>
  <si>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</si>
  <si>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</si>
  <si>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</si>
  <si>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</si>
  <si>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</si>
  <si>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</si>
  <si>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</si>
  <si>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</si>
  <si>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</si>
  <si>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</si>
  <si>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</si>
  <si>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</si>
  <si>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</si>
  <si>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</si>
  <si>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</si>
  <si>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</si>
  <si>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</si>
  <si>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</si>
  <si>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</si>
  <si>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</si>
  <si>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</si>
  <si>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</si>
  <si>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</si>
  <si>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</si>
  <si>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</si>
  <si>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</si>
  <si>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</si>
  <si>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</si>
  <si>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</si>
  <si>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</si>
  <si>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</si>
  <si>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</si>
  <si>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</si>
  <si>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</si>
  <si>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</si>
  <si>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</si>
  <si>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</si>
  <si>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</si>
  <si>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</si>
  <si>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</si>
  <si>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</si>
  <si>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</si>
  <si>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</si>
  <si>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</si>
  <si>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</si>
  <si>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</si>
  <si>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</si>
  <si>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</si>
  <si>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</si>
  <si>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</si>
  <si>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</si>
  <si>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</si>
  <si>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</si>
  <si>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</si>
  <si>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</si>
  <si>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</si>
  <si>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</si>
  <si>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</si>
  <si>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</si>
  <si>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</si>
  <si>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</si>
  <si>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</si>
  <si>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</si>
  <si>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</si>
  <si>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</si>
  <si>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</si>
  <si>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</si>
  <si>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</si>
  <si>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</si>
  <si>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</si>
  <si>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</si>
  <si>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</si>
  <si>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</si>
  <si>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</si>
  <si>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</si>
  <si>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</si>
  <si>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</si>
  <si>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</si>
  <si>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</si>
  <si>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</si>
  <si>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</si>
  <si>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</si>
  <si>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</si>
  <si>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</si>
  <si>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</si>
  <si>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</si>
  <si>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</si>
  <si>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</si>
  <si>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</si>
  <si>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</si>
  <si>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</si>
  <si>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</si>
  <si>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</si>
  <si>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</si>
  <si>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</si>
  <si>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</si>
  <si>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</si>
  <si>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</si>
  <si>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</si>
  <si>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</si>
  <si>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</si>
  <si>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</si>
  <si>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</si>
  <si>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</si>
  <si>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</si>
  <si>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</si>
  <si>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</si>
  <si>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</si>
  <si>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</si>
  <si>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</si>
  <si>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</si>
  <si>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</si>
  <si>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</si>
  <si>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</si>
  <si>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</si>
  <si>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</si>
  <si>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</si>
  <si>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</si>
  <si>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</si>
  <si>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</si>
  <si>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</si>
  <si>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</si>
  <si>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</si>
  <si>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</si>
  <si>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</si>
  <si>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</si>
  <si>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</si>
  <si>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</si>
  <si>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</si>
  <si>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</si>
  <si>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</si>
  <si>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</si>
  <si>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</si>
  <si>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</si>
  <si>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</si>
  <si>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</si>
  <si>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</si>
  <si>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</si>
  <si>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</si>
  <si>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</si>
  <si>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</si>
  <si>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</si>
  <si>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</si>
  <si>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</si>
  <si>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</si>
  <si>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</si>
  <si>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</si>
  <si>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</si>
  <si>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</si>
  <si>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</si>
  <si>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</si>
  <si>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</si>
  <si>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</si>
  <si>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</si>
  <si>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</si>
  <si>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</si>
  <si>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</si>
  <si>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</si>
  <si>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</si>
  <si>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</si>
  <si>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</si>
  <si>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</si>
  <si>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</si>
  <si>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</si>
  <si>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</si>
  <si>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</si>
  <si>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</si>
  <si>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</si>
  <si>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</si>
  <si>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</si>
  <si>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</si>
  <si>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</si>
  <si>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</si>
  <si>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</si>
  <si>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</si>
  <si>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</si>
  <si>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</si>
  <si>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</si>
  <si>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</si>
  <si>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</si>
  <si>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</si>
  <si>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</si>
  <si>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</si>
  <si>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</si>
  <si>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</si>
  <si>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</si>
  <si>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</si>
  <si>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</si>
  <si>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</si>
  <si>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</si>
  <si>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</si>
  <si>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</si>
  <si>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</si>
  <si>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</si>
  <si>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</si>
  <si>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</si>
  <si>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</si>
  <si>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</si>
  <si>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</si>
  <si>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</si>
  <si>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</si>
  <si>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</si>
  <si>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</si>
  <si>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</si>
  <si>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</si>
  <si>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</si>
  <si>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</si>
  <si>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</si>
  <si>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</si>
  <si>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</si>
  <si>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</si>
  <si>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</si>
  <si>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</si>
  <si>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</si>
  <si>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</si>
  <si>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</si>
  <si>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</si>
  <si>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</si>
  <si>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</si>
  <si>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</si>
  <si>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</si>
  <si>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</si>
  <si>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</si>
  <si>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</si>
  <si>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</si>
  <si>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</si>
  <si>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</si>
  <si>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</si>
  <si>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</si>
  <si>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</si>
  <si>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</si>
  <si>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</si>
  <si>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</si>
  <si>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</si>
  <si>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</si>
  <si>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</si>
  <si>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</si>
  <si>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</si>
  <si>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</si>
  <si>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</si>
  <si>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</si>
  <si>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</si>
  <si>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</si>
  <si>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</si>
  <si>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</si>
  <si>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</si>
  <si>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</si>
  <si>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</si>
  <si>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</si>
  <si>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</si>
  <si>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</si>
  <si>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</si>
  <si>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</si>
  <si>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</si>
  <si>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</si>
  <si>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</si>
  <si>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</si>
  <si>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</si>
  <si>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</si>
  <si>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</si>
  <si>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</si>
  <si>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</si>
  <si>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</si>
  <si>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</si>
  <si>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</si>
  <si>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</si>
  <si>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</si>
  <si>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</si>
  <si>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</si>
  <si>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</si>
  <si>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</si>
  <si>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</si>
  <si>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</si>
  <si>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</si>
  <si>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</si>
  <si>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</si>
  <si>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</si>
  <si>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</si>
  <si>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</si>
  <si>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</si>
  <si>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</si>
  <si>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</si>
  <si>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</si>
  <si>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</si>
  <si>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</si>
  <si>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</si>
  <si>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</si>
  <si>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</si>
  <si>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</si>
  <si>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</si>
  <si>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</si>
  <si>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</si>
  <si>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</si>
  <si>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</si>
  <si>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</si>
  <si>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</si>
  <si>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</si>
  <si>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</si>
  <si>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</si>
  <si>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</si>
  <si>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</si>
  <si>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</si>
  <si>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</si>
  <si>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</si>
  <si>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</si>
  <si>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</si>
  <si>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</si>
  <si>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</si>
  <si>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</si>
  <si>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</si>
  <si>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</si>
  <si>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</si>
  <si>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</si>
  <si>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</si>
  <si>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</si>
  <si>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</si>
  <si>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</si>
  <si>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</si>
  <si>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</si>
  <si>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</si>
  <si>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</si>
  <si>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</si>
  <si>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</si>
  <si>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</si>
  <si>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</si>
  <si>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</si>
  <si>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</si>
  <si>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</si>
  <si>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</si>
  <si>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</si>
  <si>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</si>
  <si>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</si>
  <si>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</si>
  <si>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</si>
  <si>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</si>
  <si>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</si>
  <si>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</si>
  <si>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</si>
  <si>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</si>
  <si>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</si>
  <si>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</si>
  <si>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</si>
  <si>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</si>
  <si>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</si>
  <si>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</si>
  <si>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</si>
  <si>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</si>
  <si>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</si>
  <si>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</si>
  <si>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</si>
  <si>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</si>
  <si>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</si>
  <si>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</si>
  <si>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</si>
  <si>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</si>
  <si>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</si>
  <si>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</si>
  <si>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</si>
  <si>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</si>
  <si>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</si>
  <si>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</si>
  <si>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</si>
  <si>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</si>
  <si>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</si>
  <si>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</si>
  <si>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</si>
  <si>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</si>
  <si>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</si>
  <si>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</si>
  <si>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</si>
  <si>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</si>
  <si>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</si>
  <si>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</si>
  <si>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</si>
  <si>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</si>
  <si>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</si>
  <si>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</si>
  <si>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</si>
  <si>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</si>
  <si>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</si>
  <si>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</si>
  <si>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</si>
  <si>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</si>
  <si>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</si>
  <si>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</si>
  <si>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</si>
  <si>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</si>
  <si>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</si>
  <si>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</si>
  <si>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</si>
  <si>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</si>
  <si>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</si>
  <si>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</si>
  <si>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</si>
  <si>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</si>
  <si>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</si>
  <si>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</si>
  <si>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</si>
  <si>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</si>
  <si>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</si>
  <si>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</si>
  <si>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</si>
  <si>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</si>
  <si>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</si>
  <si>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</si>
  <si>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</si>
  <si>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</si>
  <si>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</si>
  <si>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</si>
  <si>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</si>
  <si>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</si>
  <si>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</si>
  <si>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</si>
  <si>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</si>
  <si>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</si>
  <si>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</si>
  <si>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</si>
  <si>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</si>
  <si>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</si>
  <si>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</si>
  <si>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</si>
  <si>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</si>
  <si>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</si>
  <si>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</si>
  <si>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</si>
  <si>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</si>
  <si>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</si>
  <si>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</si>
  <si>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</si>
  <si>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</si>
  <si>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</si>
  <si>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</si>
  <si>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</si>
  <si>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</si>
  <si>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</si>
  <si>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</si>
  <si>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</si>
  <si>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</si>
  <si>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</si>
  <si>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</si>
  <si>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</si>
  <si>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</si>
  <si>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</si>
  <si>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</si>
  <si>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</si>
  <si>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</si>
  <si>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</si>
  <si>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</si>
  <si>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</si>
  <si>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</si>
  <si>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</si>
  <si>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</si>
  <si>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</si>
  <si>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</si>
  <si>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</si>
  <si>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</si>
  <si>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</si>
  <si>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</si>
  <si>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</si>
  <si>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</si>
  <si>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</si>
  <si>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</si>
  <si>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</si>
  <si>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</si>
  <si>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</si>
  <si>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</si>
  <si>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</si>
  <si>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</si>
  <si>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</si>
  <si>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</si>
  <si>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</si>
  <si>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</si>
  <si>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</si>
  <si>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</si>
  <si>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</si>
  <si>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</si>
  <si>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</si>
  <si>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</si>
  <si>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</si>
  <si>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</si>
  <si>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</si>
  <si>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</si>
  <si>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</si>
  <si>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</si>
  <si>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</si>
  <si>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</si>
  <si>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</si>
  <si>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</si>
  <si>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</si>
  <si>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</si>
  <si>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</si>
  <si>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</si>
  <si>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</si>
  <si>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</si>
  <si>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</si>
  <si>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</si>
  <si>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</si>
  <si>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</si>
  <si>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</si>
  <si>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</si>
  <si>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</si>
  <si>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</si>
  <si>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</si>
  <si>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</si>
  <si>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</si>
  <si>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</si>
  <si>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</si>
  <si>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</si>
  <si>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</si>
  <si>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</si>
  <si>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</si>
  <si>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</si>
  <si>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</si>
  <si>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</si>
  <si>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</si>
  <si>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</si>
  <si>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</si>
  <si>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</si>
  <si>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</si>
  <si>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</si>
  <si>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</si>
  <si>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</si>
  <si>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</si>
  <si>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</si>
  <si>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</si>
  <si>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</si>
  <si>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</si>
  <si>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</si>
  <si>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</si>
  <si>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</si>
  <si>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</si>
  <si>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</si>
  <si>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</si>
  <si>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</si>
  <si>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</si>
  <si>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</si>
  <si>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</si>
  <si>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</si>
  <si>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</si>
  <si>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</si>
  <si>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</si>
  <si>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</si>
  <si>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</si>
  <si>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</si>
  <si>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</si>
  <si>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</si>
  <si>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</si>
  <si>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</si>
  <si>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</si>
  <si>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</si>
  <si>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</si>
  <si>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</si>
  <si>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</si>
  <si>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</si>
  <si>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</si>
  <si>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</si>
  <si>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</si>
  <si>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</si>
  <si>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</si>
  <si>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</si>
  <si>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</si>
  <si>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</si>
  <si>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</si>
  <si>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</si>
  <si>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</si>
  <si>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</si>
  <si>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</si>
  <si>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</si>
  <si>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</si>
  <si>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</si>
  <si>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</si>
  <si>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</si>
  <si>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</si>
  <si>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</si>
  <si>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</si>
  <si>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</si>
  <si>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</si>
  <si>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</si>
  <si>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</si>
  <si>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</si>
  <si>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</si>
  <si>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</si>
  <si>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</si>
  <si>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</si>
  <si>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</si>
  <si>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</si>
  <si>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</si>
  <si>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</si>
  <si>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</si>
  <si>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</si>
  <si>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</si>
  <si>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</si>
  <si>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</si>
  <si>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</si>
  <si>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</si>
  <si>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</si>
  <si>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</si>
  <si>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</si>
  <si>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</si>
  <si>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</si>
  <si>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</si>
  <si>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</si>
  <si>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</si>
  <si>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</si>
  <si>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</si>
  <si>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</si>
  <si>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</si>
  <si>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</si>
  <si>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</si>
  <si>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</si>
  <si>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</si>
  <si>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</si>
  <si>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</si>
  <si>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</si>
  <si>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</si>
  <si>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</si>
  <si>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</si>
  <si>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</si>
  <si>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</si>
  <si>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</si>
  <si>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</si>
  <si>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</si>
  <si>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</si>
  <si>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</si>
  <si>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</si>
  <si>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</si>
  <si>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</si>
  <si>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</si>
  <si>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</si>
  <si>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</si>
  <si>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</si>
  <si>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</si>
  <si>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</si>
  <si>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</si>
  <si>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</si>
  <si>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</si>
  <si>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</si>
  <si>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</si>
  <si>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</si>
  <si>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</si>
  <si>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</si>
  <si>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</si>
  <si>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</si>
  <si>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</si>
  <si>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</si>
  <si>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</si>
  <si>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</si>
  <si>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</si>
  <si>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</si>
  <si>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</si>
  <si>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</si>
  <si>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</si>
  <si>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</si>
  <si>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</si>
  <si>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</si>
  <si>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</si>
  <si>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</si>
  <si>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</si>
  <si>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</si>
  <si>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</si>
  <si>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</si>
  <si>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</si>
  <si>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</si>
  <si>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</si>
  <si>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</si>
  <si>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</si>
  <si>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</si>
  <si>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</si>
  <si>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</si>
  <si>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</si>
  <si>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</si>
  <si>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</si>
  <si>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</si>
  <si>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</si>
  <si>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</si>
  <si>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</si>
  <si>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</si>
  <si>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</si>
  <si>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</si>
  <si>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</si>
  <si>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</si>
  <si>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</si>
  <si>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</si>
  <si>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</si>
  <si>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</si>
  <si>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</si>
  <si>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</si>
  <si>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</si>
  <si>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</si>
  <si>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</si>
  <si>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</si>
  <si>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</si>
  <si>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</si>
  <si>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</si>
  <si>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</si>
  <si>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</si>
  <si>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</si>
  <si>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</si>
  <si>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</si>
  <si>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</si>
  <si>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</si>
  <si>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</si>
  <si>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</si>
  <si>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</si>
  <si>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</si>
  <si>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</si>
  <si>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</si>
  <si>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</si>
  <si>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</si>
  <si>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</si>
  <si>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</si>
  <si>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</si>
  <si>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</si>
  <si>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</si>
  <si>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</si>
  <si>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</si>
  <si>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</si>
  <si>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</si>
  <si>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</si>
  <si>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</si>
  <si>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</si>
  <si>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</si>
  <si>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</si>
  <si>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</si>
  <si>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</si>
  <si>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</si>
  <si>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</si>
  <si>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</si>
  <si>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</si>
  <si>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</si>
  <si>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</si>
  <si>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</si>
  <si>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</si>
  <si>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</si>
  <si>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</si>
  <si>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</si>
  <si>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</si>
  <si>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</si>
  <si>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</si>
  <si>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</si>
  <si>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</si>
  <si>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</si>
  <si>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</si>
  <si>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</si>
  <si>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</si>
  <si>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</si>
  <si>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</si>
  <si>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</si>
  <si>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</si>
  <si>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</si>
  <si>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</si>
  <si>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</si>
  <si>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</si>
  <si>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</si>
  <si>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</si>
  <si>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</si>
  <si>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</si>
  <si>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</si>
  <si>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</si>
  <si>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</si>
  <si>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</si>
  <si>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</si>
  <si>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</si>
  <si>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</si>
  <si>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</si>
  <si>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</si>
  <si>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</si>
  <si>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</si>
  <si>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</si>
  <si>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</si>
  <si>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</si>
  <si>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</si>
  <si>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</si>
  <si>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</si>
  <si>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</si>
  <si>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</si>
  <si>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</si>
  <si>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</si>
  <si>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</si>
  <si>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</si>
  <si>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</si>
  <si>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</si>
  <si>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</si>
  <si>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</si>
  <si>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</si>
  <si>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</si>
  <si>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</si>
  <si>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</si>
  <si>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</si>
  <si>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</si>
  <si>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</si>
  <si>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</si>
  <si>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</si>
  <si>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</si>
  <si>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</si>
  <si>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</si>
  <si>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</si>
  <si>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</si>
  <si>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</si>
  <si>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</si>
  <si>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</si>
  <si>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</si>
  <si>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</si>
  <si>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</si>
  <si>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</si>
  <si>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</si>
  <si>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</si>
  <si>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</si>
  <si>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</si>
  <si>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</si>
  <si>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</si>
  <si>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</si>
  <si>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</si>
  <si>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</si>
  <si>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</si>
  <si>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</si>
  <si>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</si>
  <si>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</si>
  <si>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</si>
  <si>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</si>
  <si>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</si>
  <si>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</si>
  <si>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</si>
  <si>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</si>
  <si>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</si>
  <si>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</si>
  <si>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</si>
  <si>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</si>
  <si>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</si>
  <si>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</si>
  <si>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</si>
  <si>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</si>
  <si>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</si>
  <si>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</si>
  <si>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</si>
  <si>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</si>
  <si>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</si>
  <si>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</si>
  <si>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</si>
  <si>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</si>
  <si>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</si>
  <si>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</si>
  <si>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</si>
  <si>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</si>
  <si>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</si>
  <si>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</si>
  <si>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</si>
  <si>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</si>
  <si>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</si>
  <si>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</si>
  <si>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</si>
  <si>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</si>
  <si>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</si>
  <si>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</si>
  <si>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</si>
  <si>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</si>
  <si>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</si>
  <si>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</si>
  <si>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</si>
  <si>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</si>
  <si>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</si>
  <si>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</si>
  <si>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</si>
  <si>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</si>
  <si>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</si>
  <si>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</si>
  <si>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</si>
  <si>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</si>
  <si>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</si>
  <si>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</si>
  <si>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</si>
  <si>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</si>
  <si>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</si>
  <si>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</si>
  <si>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</si>
  <si>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</si>
  <si>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</si>
  <si>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</si>
  <si>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</si>
  <si>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</si>
  <si>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</si>
  <si>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</si>
  <si>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</si>
  <si>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</si>
  <si>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</si>
  <si>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</si>
  <si>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</si>
  <si>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</si>
  <si>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</si>
  <si>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</si>
  <si>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</si>
  <si>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</si>
  <si>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</si>
  <si>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</si>
  <si>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</si>
  <si>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</si>
  <si>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</si>
  <si>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</si>
  <si>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</si>
  <si>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</si>
  <si>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</si>
  <si>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</si>
  <si>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</si>
  <si>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</si>
  <si>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</si>
  <si>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</si>
  <si>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</si>
  <si>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</si>
  <si>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</si>
  <si>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</si>
  <si>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</si>
  <si>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</si>
  <si>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</si>
  <si>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</si>
  <si>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</si>
  <si>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</si>
  <si>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</si>
  <si>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</si>
  <si>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</si>
  <si>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</si>
  <si>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</si>
  <si>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</si>
  <si>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</si>
  <si>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</si>
  <si>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</si>
  <si>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</si>
  <si>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</si>
  <si>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</si>
  <si>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</si>
  <si>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</si>
  <si>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</si>
  <si>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</si>
  <si>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</si>
  <si>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</si>
  <si>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</si>
  <si>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</si>
  <si>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</si>
  <si>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</si>
  <si>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</si>
  <si>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</si>
  <si>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</si>
  <si>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</si>
  <si>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</si>
  <si>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</si>
  <si>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</si>
  <si>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</si>
  <si>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</si>
  <si>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</si>
  <si>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</si>
  <si>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</si>
  <si>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</si>
  <si>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</si>
  <si>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</si>
  <si>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</si>
  <si>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</si>
  <si>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</si>
  <si>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</si>
  <si>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</si>
  <si>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</si>
  <si>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</si>
  <si>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</si>
  <si>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</si>
  <si>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</si>
  <si>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</si>
  <si>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</si>
  <si>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</si>
  <si>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</si>
  <si>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</si>
  <si>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</si>
  <si>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</si>
  <si>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</si>
  <si>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</si>
  <si>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</si>
  <si>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</si>
  <si>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</si>
  <si>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</si>
  <si>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</si>
  <si>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</si>
  <si>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</si>
  <si>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</si>
  <si>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</si>
  <si>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</si>
  <si>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</si>
  <si>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</si>
  <si>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</si>
  <si>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</si>
  <si>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</si>
  <si>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</si>
  <si>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</si>
  <si>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</si>
  <si>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</si>
  <si>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</si>
  <si>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</si>
  <si>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</si>
  <si>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</si>
  <si>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</si>
  <si>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</si>
  <si>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</si>
  <si>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</si>
  <si>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</si>
  <si>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</si>
  <si>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</si>
  <si>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</si>
  <si>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</si>
  <si>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</si>
  <si>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</si>
  <si>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</si>
  <si>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</si>
  <si>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</si>
  <si>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</si>
  <si>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</si>
  <si>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</si>
  <si>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</si>
  <si>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</si>
  <si>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</si>
  <si>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</si>
  <si>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</si>
  <si>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</si>
  <si>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</si>
  <si>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</si>
  <si>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</si>
  <si>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</si>
  <si>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</si>
  <si>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</si>
  <si>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</si>
  <si>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</si>
  <si>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</si>
  <si>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</si>
  <si>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</si>
  <si>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</si>
  <si>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</si>
  <si>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</si>
  <si>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</si>
  <si>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</si>
  <si>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</si>
  <si>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</si>
  <si>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</si>
  <si>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</si>
  <si>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</si>
  <si>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</si>
  <si>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</si>
  <si>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</si>
  <si>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</si>
  <si>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</si>
  <si>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</si>
  <si>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</si>
  <si>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</si>
  <si>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</si>
  <si>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</si>
  <si>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</si>
  <si>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</si>
  <si>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</si>
  <si>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</si>
  <si>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</si>
  <si>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</si>
  <si>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</si>
  <si>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</si>
  <si>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</si>
  <si>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</si>
  <si>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</si>
  <si>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</si>
  <si>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</si>
  <si>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</si>
  <si>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</si>
  <si>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</si>
  <si>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</si>
  <si>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</si>
  <si>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</si>
  <si>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</si>
  <si>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</si>
  <si>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</si>
  <si>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</si>
  <si>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</si>
  <si>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</si>
  <si>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</si>
  <si>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</si>
  <si>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</si>
  <si>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</si>
  <si>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</si>
  <si>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</si>
  <si>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</si>
  <si>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</si>
  <si>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</si>
  <si>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</si>
  <si>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</si>
  <si>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</si>
  <si>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</si>
  <si>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</si>
  <si>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</si>
  <si>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</si>
  <si>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</si>
  <si>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</si>
  <si>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</si>
  <si>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</si>
  <si>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</si>
  <si>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</si>
  <si>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</si>
  <si>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</si>
  <si>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</si>
  <si>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</si>
  <si>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</si>
  <si>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</si>
  <si>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</si>
  <si>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</si>
  <si>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</si>
  <si>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</si>
  <si>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</si>
  <si>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</si>
  <si>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</si>
  <si>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</si>
  <si>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</si>
  <si>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</si>
  <si>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</si>
  <si>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</si>
  <si>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</si>
  <si>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</si>
  <si>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</si>
  <si>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</si>
  <si>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</si>
  <si>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</si>
  <si>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</si>
  <si>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</si>
  <si>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</si>
  <si>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</si>
  <si>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</si>
  <si>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</si>
  <si>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</si>
  <si>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</si>
  <si>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</si>
  <si>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</si>
  <si>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</si>
  <si>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</si>
  <si>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</si>
  <si>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</si>
  <si>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</si>
  <si>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</si>
  <si>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</si>
  <si>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</si>
  <si>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</si>
  <si>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</si>
  <si>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</si>
  <si>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</si>
  <si>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</si>
  <si>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</si>
  <si>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</si>
  <si>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</si>
  <si>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</si>
  <si>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</si>
  <si>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</si>
  <si>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</si>
  <si>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</si>
  <si>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</si>
  <si>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</si>
  <si>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</si>
  <si>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</si>
  <si>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</si>
  <si>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sí [1]</t>
  </si>
  <si>
    <t>no [0]</t>
  </si>
  <si>
    <t>ULE-XXX-2021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</si>
</sst>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43" zoomScale="85" zoomScaleNormal="85" workbookViewId="0">
      <selection activeCell="D40" sqref="D40"/>
    </sheetView>
  </sheetViews>
  <sheetFormatPr baseColWidth="10" defaultColWidth="9" defaultRowHeight="14.4" x14ac:dyDescent="0.3"/>
  <cols>
    <col min="1" max="1" width="13.109375" style="3" hidden="1" customWidth="1"/>
    <col min="2" max="2" width="16.33203125" style="4" hidden="1" customWidth="1"/>
    <col min="3" max="3" width="49.33203125" style="11" customWidth="1"/>
    <col min="4" max="4" width="12" style="14" customWidth="1"/>
    <col min="5" max="5" width="29.6640625" style="12" customWidth="1"/>
    <col min="6" max="6" width="15.109375" style="2" customWidth="1"/>
    <col min="7" max="7" width="2.109375" style="10" customWidth="1"/>
    <col min="8" max="8" width="55.109375" style="47" customWidth="1"/>
    <col min="9" max="9" width="75.33203125" style="30" customWidth="1"/>
    <col min="10" max="16384" width="9" style="2"/>
  </cols>
  <sheetData>
    <row r="1" spans="1:9" ht="23.4" x14ac:dyDescent="0.3">
      <c r="A1" s="3" t="s">
        <v>7</v>
      </c>
      <c r="B1" s="4" t="s">
        <v>7</v>
      </c>
      <c r="C1" s="123" t="str">
        <f>UPPER(NTS_title)</f>
        <v>RESUMEN NO TÉCNICO DEL PROYECTO</v>
      </c>
      <c r="D1" s="123"/>
      <c r="E1" s="123"/>
      <c r="F1" s="123"/>
      <c r="G1" s="32" t="s">
        <v>6</v>
      </c>
      <c r="H1" s="29"/>
    </row>
    <row r="2" spans="1:9" ht="16.2" customHeight="1" x14ac:dyDescent="0.3">
      <c r="A2" s="5" t="s">
        <v>152</v>
      </c>
      <c r="B2" s="7" t="str">
        <f>IF(TRIM(D2)="","",UPPER(D2))</f>
        <v>ES</v>
      </c>
      <c r="C2" s="11" t="str">
        <f>country_label</f>
        <v>País</v>
      </c>
      <c r="D2" s="17" t="s">
        <v>44</v>
      </c>
      <c r="E2" s="126"/>
      <c r="F2" s="127"/>
      <c r="G2" s="74" t="s">
        <v>550</v>
      </c>
      <c r="H2" s="29"/>
      <c r="I2" s="30" t="str">
        <f>compulsory_field_tinstr&amp;" "</f>
        <v xml:space="preserve">Obligatorio </v>
      </c>
    </row>
    <row r="3" spans="1:9" ht="16.2" customHeight="1" x14ac:dyDescent="0.3">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x14ac:dyDescent="0.3">
      <c r="A4" s="5" t="s">
        <v>509</v>
      </c>
      <c r="B4" s="4">
        <f>IF(TRIM(D4)="","",VALUE(MID(D4,SEARCH("[", D4)+1,SEARCH("]",D4)-SEARCH("[",D4)-1)))</f>
        <v>1</v>
      </c>
      <c r="C4" s="68" t="str">
        <f>euSubmission_label</f>
        <v>Presentación UE</v>
      </c>
      <c r="D4" s="67" t="s">
        <v>4952</v>
      </c>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3">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x14ac:dyDescent="0.3">
      <c r="A6" s="5" t="s">
        <v>538</v>
      </c>
      <c r="B6" s="7" t="str">
        <f>IF(TRIM(D6)="","",D6)</f>
        <v>ULE-XXX-2021</v>
      </c>
      <c r="C6" s="68" t="str">
        <f>ntsId_label</f>
        <v>Identificador RNT</v>
      </c>
      <c r="D6" s="130" t="s">
        <v>4954</v>
      </c>
      <c r="E6" s="131"/>
      <c r="F6" s="65"/>
      <c r="G6" s="66"/>
      <c r="H6" s="35"/>
      <c r="I6" s="30" t="str">
        <f>ntsId_instr&amp;" "&amp;ntsId_tinstr</f>
        <v>Identificador RNT único asignado por el sistema central de la CE. Solo se cumplimentará cuando se actualicen los RNT ya almacenados en el sistema de la CE.</v>
      </c>
    </row>
    <row r="7" spans="1:9" ht="31.95" customHeight="1" x14ac:dyDescent="0.3">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x14ac:dyDescent="0.3">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x14ac:dyDescent="0.3">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x14ac:dyDescent="0.3">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x14ac:dyDescent="0.3">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x14ac:dyDescent="0.3">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x14ac:dyDescent="0.3">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x14ac:dyDescent="0.3">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x14ac:dyDescent="0.3">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x14ac:dyDescent="0.3">
      <c r="A16" s="5"/>
      <c r="C16" s="138" t="str">
        <f>objectives_and_benefits_label</f>
        <v>Objetivos y beneficios previstos del proyecto</v>
      </c>
      <c r="D16" s="138"/>
      <c r="E16" s="138"/>
      <c r="F16" s="138"/>
      <c r="G16" s="138"/>
    </row>
    <row r="17" spans="1:9" x14ac:dyDescent="0.3">
      <c r="A17" s="5"/>
      <c r="C17" s="144" t="str">
        <f>projectObjectives_label</f>
        <v>Objetivos del proyecto</v>
      </c>
      <c r="D17" s="144"/>
      <c r="E17" s="144"/>
      <c r="F17" s="144"/>
      <c r="G17" s="74" t="s">
        <v>550</v>
      </c>
    </row>
    <row r="18" spans="1:9" ht="127.5" customHeight="1" x14ac:dyDescent="0.3">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3">
      <c r="A19" s="5"/>
      <c r="B19" s="7"/>
      <c r="C19" s="144" t="str">
        <f>potentialBenefits_label</f>
        <v>Probables beneficios potenciales de este proyecto</v>
      </c>
      <c r="D19" s="144"/>
      <c r="E19" s="144"/>
      <c r="F19" s="144"/>
      <c r="G19" s="74" t="s">
        <v>550</v>
      </c>
    </row>
    <row r="20" spans="1:9" ht="127.5" customHeight="1" x14ac:dyDescent="0.3">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3">
      <c r="A21" s="5"/>
      <c r="B21" s="7"/>
      <c r="C21" s="111" t="str" cm="1">
        <f t="array" ref="C21">predicted_harms_label</f>
        <v>Daños previstos</v>
      </c>
      <c r="D21" s="111"/>
      <c r="E21" s="111"/>
      <c r="F21" s="111"/>
      <c r="G21" s="111"/>
    </row>
    <row r="22" spans="1:9" x14ac:dyDescent="0.3">
      <c r="A22" s="5"/>
      <c r="B22" s="7"/>
      <c r="C22" s="119" t="str">
        <f>procedures_label</f>
        <v>¿En qué procedimientos se utilizarán normalmente los animales?</v>
      </c>
      <c r="D22" s="119"/>
      <c r="E22" s="119"/>
      <c r="F22" s="119"/>
      <c r="G22" s="74" t="s">
        <v>550</v>
      </c>
    </row>
    <row r="23" spans="1:9" ht="127.5" customHeight="1" x14ac:dyDescent="0.3">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3">
      <c r="A24" s="5"/>
      <c r="B24" s="7"/>
      <c r="C24" s="114" t="str" cm="1">
        <f t="array" ref="C24">expectedImpacts_label</f>
        <v>Efectos previstos/efectos adversos en los animales</v>
      </c>
      <c r="D24" s="114"/>
      <c r="E24" s="114"/>
      <c r="F24" s="114"/>
      <c r="G24" s="74" t="s">
        <v>550</v>
      </c>
    </row>
    <row r="25" spans="1:9" ht="127.5" customHeight="1" x14ac:dyDescent="0.3">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7" customHeight="1" x14ac:dyDescent="0.3">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28.8" x14ac:dyDescent="0.3">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3">
      <c r="C28" s="122" t="str">
        <f>fateReasons_label</f>
        <v>Motivos del destino previsto de los animales después del procedimiento</v>
      </c>
      <c r="D28" s="122"/>
      <c r="E28" s="122"/>
      <c r="F28" s="122"/>
      <c r="G28" s="74" t="s">
        <v>550</v>
      </c>
    </row>
    <row r="29" spans="1:9" ht="127.5" customHeight="1" x14ac:dyDescent="0.3">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3">
      <c r="A30" s="5"/>
      <c r="B30" s="7"/>
      <c r="C30" s="111" t="str">
        <f>application_of_the_three_rs_label</f>
        <v>Aplicación de la regla de las «tres erres»</v>
      </c>
      <c r="D30" s="111"/>
      <c r="E30" s="111"/>
      <c r="F30" s="111"/>
      <c r="G30" s="111"/>
    </row>
    <row r="31" spans="1:9" x14ac:dyDescent="0.3">
      <c r="A31" s="5"/>
      <c r="B31" s="7"/>
      <c r="C31" s="111" t="str">
        <f>replacement_label</f>
        <v>1. Reemplazo</v>
      </c>
      <c r="D31" s="111"/>
      <c r="E31" s="111"/>
      <c r="F31" s="111"/>
      <c r="G31" s="74" t="s">
        <v>550</v>
      </c>
    </row>
    <row r="32" spans="1:9" ht="127.5" customHeight="1" x14ac:dyDescent="0.3">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3">
      <c r="A33" s="5"/>
      <c r="B33" s="7"/>
      <c r="C33" s="115" t="str">
        <f>reduction_label</f>
        <v>2. Reducción</v>
      </c>
      <c r="D33" s="115"/>
      <c r="E33" s="115"/>
      <c r="F33" s="115"/>
      <c r="G33" s="74" t="s">
        <v>550</v>
      </c>
    </row>
    <row r="34" spans="1:9" ht="150.75" customHeight="1" x14ac:dyDescent="0.3">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3">
      <c r="A35" s="5"/>
      <c r="B35" s="7"/>
      <c r="C35" s="115" t="str">
        <f>refinement_label</f>
        <v>3. Refinamiento</v>
      </c>
      <c r="D35" s="115"/>
      <c r="E35" s="115"/>
      <c r="F35" s="115"/>
      <c r="G35" s="74" t="s">
        <v>550</v>
      </c>
    </row>
    <row r="36" spans="1:9" ht="127.5" customHeight="1" x14ac:dyDescent="0.3">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3">
      <c r="A37" s="5"/>
      <c r="B37" s="7"/>
      <c r="C37" s="114" t="str">
        <f>speciesChoiceExplanation_label</f>
        <v>Explique la elección de las especies y las etapas de vida correspondientes</v>
      </c>
      <c r="D37" s="114"/>
      <c r="E37" s="114"/>
      <c r="F37" s="114"/>
      <c r="G37" s="74" t="s">
        <v>550</v>
      </c>
    </row>
    <row r="38" spans="1:9" ht="127.5" customHeight="1" x14ac:dyDescent="0.3">
      <c r="A38" s="5" t="s">
        <v>165</v>
      </c>
      <c r="B38" s="15" t="str">
        <f>IF(TRIM(C38)="","",C38)</f>
        <v/>
      </c>
      <c r="C38" s="121"/>
      <c r="D38" s="113"/>
      <c r="E38" s="113"/>
      <c r="F38" s="113"/>
      <c r="H38" s="35"/>
      <c r="I38" s="30" t="str">
        <f>compulsory_field_tinstr&amp;" "&amp;maxLength_2500_tinstr</f>
        <v>Obligatorio La longitud máxima es de 2 500 caracteres.</v>
      </c>
    </row>
    <row r="39" spans="1:9" x14ac:dyDescent="0.3">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3">
      <c r="A40" s="5" t="s">
        <v>166</v>
      </c>
      <c r="B40" s="4">
        <f>IF(TRIM(D40)="","",VALUE(MID(D40,SEARCH("[", D40)+1,SEARCH("]",D40)-SEARCH("[",D40)-1)))</f>
        <v>0</v>
      </c>
      <c r="C40" s="16" t="str">
        <f>raSelected_label</f>
        <v>¿Proyecto seleccionado para la ER?</v>
      </c>
      <c r="D40" s="19" t="s">
        <v>4953</v>
      </c>
      <c r="E40" s="134" t="str">
        <f>IF((CONCATENATE(B41,B43,B44,B45,B47)&lt;&gt;"")*AND(B40&lt;&gt;1),inconsistent_value_mssg,"")</f>
        <v/>
      </c>
      <c r="F40" s="135"/>
      <c r="G40" s="74" t="str">
        <f t="shared" ref="G40" si="1">selection_for_RA</f>
        <v/>
      </c>
      <c r="H40" s="35"/>
      <c r="I40" s="30" t="str">
        <f>IF(G40="*", compulsory_field_tinstr, "")</f>
        <v/>
      </c>
    </row>
    <row r="41" spans="1:9" x14ac:dyDescent="0.3">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x14ac:dyDescent="0.3">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x14ac:dyDescent="0.3">
      <c r="A43" s="5" t="s">
        <v>168</v>
      </c>
      <c r="B43" s="6" t="str">
        <f t="shared" ref="B43:B45" si="2">IF(TRIM(F43)="","",VALUE(MID(F43,SEARCH("[", F43)+1,SEARCH("]",F43)-SEARCH("[",F43)-1)))</f>
        <v/>
      </c>
      <c r="C43" s="25"/>
      <c r="D43" s="117" t="str">
        <f>severeProcedure_label</f>
        <v>Incluye procedimientos severos</v>
      </c>
      <c r="E43" s="117"/>
      <c r="F43" s="19"/>
      <c r="G43" s="22"/>
    </row>
    <row r="44" spans="1:9" ht="14.25" customHeight="1" x14ac:dyDescent="0.3">
      <c r="A44" s="5" t="s">
        <v>169</v>
      </c>
      <c r="B44" s="6" t="str">
        <f t="shared" si="2"/>
        <v/>
      </c>
      <c r="C44" s="21"/>
      <c r="D44" s="118" t="str">
        <f>nhpUse_label</f>
        <v>Utiliza primates no humanos</v>
      </c>
      <c r="E44" s="118"/>
      <c r="F44" s="19" t="s">
        <v>6</v>
      </c>
      <c r="G44" s="22"/>
    </row>
    <row r="45" spans="1:9" x14ac:dyDescent="0.3">
      <c r="A45" s="5" t="s">
        <v>170</v>
      </c>
      <c r="B45" s="6" t="str">
        <f t="shared" si="2"/>
        <v/>
      </c>
      <c r="C45" s="28" t="str">
        <f>IF((B47&lt;&gt;"")*AND(B45&lt;&gt;1),inconsistent_value_mssg,"")</f>
        <v/>
      </c>
      <c r="D45" s="118" t="str">
        <f>other_label</f>
        <v>Otros motivos</v>
      </c>
      <c r="E45" s="118"/>
      <c r="F45" s="19"/>
      <c r="G45" s="22"/>
    </row>
    <row r="46" spans="1:9" s="23" customFormat="1" x14ac:dyDescent="0.3">
      <c r="A46" s="5"/>
      <c r="B46" s="6"/>
      <c r="C46" s="119" t="str">
        <f>otherExplanation_label</f>
        <v>Explicación del otro motivo de la evaluación retrospectiva</v>
      </c>
      <c r="D46" s="119"/>
      <c r="E46" s="119"/>
      <c r="F46" s="119"/>
      <c r="G46" s="22"/>
      <c r="H46" s="35"/>
      <c r="I46" s="30"/>
    </row>
    <row r="47" spans="1:9" ht="57.45" customHeight="1" x14ac:dyDescent="0.3">
      <c r="A47" s="5" t="s">
        <v>171</v>
      </c>
      <c r="B47" s="15" t="str">
        <f>IF(TRIM(C47)="","",C47)</f>
        <v/>
      </c>
      <c r="C47" s="120"/>
      <c r="D47" s="120"/>
      <c r="E47" s="120"/>
      <c r="F47" s="120"/>
      <c r="G47" s="75" t="str">
        <f>IF($B$45=1,"*","")</f>
        <v/>
      </c>
      <c r="I47" s="35" t="str">
        <f>IF(B45=1, compulsory_field_tinstr&amp;" "&amp;maxLength_500_tinstr, "")</f>
        <v/>
      </c>
    </row>
    <row r="48" spans="1:9" x14ac:dyDescent="0.3">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5" customHeight="1" x14ac:dyDescent="0.3">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x14ac:dyDescent="0.3">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5" customHeight="1" x14ac:dyDescent="0.3">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5" customHeight="1" x14ac:dyDescent="0.3">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5" customHeight="1" x14ac:dyDescent="0.3">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x14ac:dyDescent="0.3">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3">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3">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3">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3">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3">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5" customHeight="1" x14ac:dyDescent="0.3">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9" sqref="A9"/>
    </sheetView>
  </sheetViews>
  <sheetFormatPr baseColWidth="10" defaultColWidth="9.109375" defaultRowHeight="14.4" x14ac:dyDescent="0.3"/>
  <cols>
    <col min="1" max="1" width="108.33203125" customWidth="1"/>
  </cols>
  <sheetData>
    <row r="1" spans="1:1" ht="23.4" x14ac:dyDescent="0.3">
      <c r="A1" s="36" t="str">
        <f>projectPurposes_label</f>
        <v>Finalidad del (de los) proyecto(s)</v>
      </c>
    </row>
    <row r="2" spans="1:1" ht="15" hidden="1" customHeight="1" x14ac:dyDescent="0.3">
      <c r="A2" s="33" t="s">
        <v>491</v>
      </c>
    </row>
    <row r="3" spans="1:1" x14ac:dyDescent="0.3">
      <c r="A3" s="8"/>
    </row>
    <row r="4" spans="1:1" x14ac:dyDescent="0.3">
      <c r="A4" s="8"/>
    </row>
    <row r="5" spans="1:1" x14ac:dyDescent="0.3">
      <c r="A5" s="8"/>
    </row>
    <row r="6" spans="1:1" x14ac:dyDescent="0.3">
      <c r="A6" s="8"/>
    </row>
    <row r="7" spans="1:1" x14ac:dyDescent="0.3">
      <c r="A7" s="8"/>
    </row>
    <row r="8" spans="1:1" x14ac:dyDescent="0.3">
      <c r="A8" s="8"/>
    </row>
    <row r="9" spans="1:1" x14ac:dyDescent="0.3">
      <c r="A9" s="8"/>
    </row>
    <row r="10" spans="1:1" x14ac:dyDescent="0.3">
      <c r="A10" s="8"/>
    </row>
    <row r="11" spans="1:1" x14ac:dyDescent="0.3">
      <c r="A11" s="8"/>
    </row>
    <row r="12" spans="1:1" x14ac:dyDescent="0.3">
      <c r="A12" s="8"/>
    </row>
    <row r="13" spans="1:1" x14ac:dyDescent="0.3">
      <c r="A13" s="8"/>
    </row>
    <row r="14" spans="1:1" x14ac:dyDescent="0.3">
      <c r="A14" s="8"/>
    </row>
    <row r="15" spans="1:1" x14ac:dyDescent="0.3">
      <c r="A15" s="8"/>
    </row>
    <row r="16" spans="1:1" x14ac:dyDescent="0.3">
      <c r="A16" s="8"/>
    </row>
    <row r="17" spans="1:1" x14ac:dyDescent="0.3">
      <c r="A17" s="8"/>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16" sqref="A16"/>
    </sheetView>
  </sheetViews>
  <sheetFormatPr baseColWidth="10" defaultColWidth="9" defaultRowHeight="14.4" x14ac:dyDescent="0.3"/>
  <cols>
    <col min="1" max="1" width="68" style="40" customWidth="1"/>
    <col min="2" max="2" width="16.5546875" style="40" customWidth="1"/>
    <col min="3" max="3" width="15" style="40" customWidth="1"/>
    <col min="4" max="4" width="14.5546875" style="9" customWidth="1"/>
    <col min="5" max="5" width="14.33203125" style="9" customWidth="1"/>
    <col min="6" max="6" width="18.33203125" style="9" hidden="1" customWidth="1"/>
    <col min="7" max="7" width="32.88671875" style="34" customWidth="1"/>
    <col min="8" max="8" width="54.33203125" style="9" customWidth="1"/>
    <col min="9" max="16384" width="9" style="9"/>
  </cols>
  <sheetData>
    <row r="1" spans="1:8" ht="29.25" customHeight="1" thickBot="1" x14ac:dyDescent="0.5">
      <c r="A1" s="36" t="str">
        <f>expectedHarms_label</f>
        <v>Daños previstos</v>
      </c>
      <c r="B1" s="145" t="str">
        <f>numbers_per_severity_label</f>
        <v>Cifras estimadas, por nivel de severidad</v>
      </c>
      <c r="C1" s="145"/>
      <c r="D1" s="145"/>
      <c r="E1" s="145"/>
      <c r="F1" s="71"/>
      <c r="G1" s="37"/>
    </row>
    <row r="2" spans="1:8" ht="75" customHeight="1" thickBot="1" x14ac:dyDescent="0.35">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3">
      <c r="A3" s="33" t="s">
        <v>179</v>
      </c>
      <c r="B3" s="39" t="s">
        <v>180</v>
      </c>
      <c r="C3" s="39" t="s">
        <v>181</v>
      </c>
      <c r="D3" s="39" t="s">
        <v>182</v>
      </c>
      <c r="E3" s="39" t="s">
        <v>183</v>
      </c>
      <c r="F3" s="39" t="s">
        <v>546</v>
      </c>
    </row>
    <row r="4" spans="1:8" x14ac:dyDescent="0.3">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B4" sqref="B4"/>
    </sheetView>
  </sheetViews>
  <sheetFormatPr baseColWidth="10" defaultColWidth="9" defaultRowHeight="14.4" x14ac:dyDescent="0.3"/>
  <cols>
    <col min="1" max="1" width="67.44140625" style="9" customWidth="1"/>
    <col min="2" max="4" width="20.6640625" style="9" customWidth="1"/>
    <col min="5" max="5" width="37.88671875" style="9" customWidth="1"/>
    <col min="6" max="6" width="65.33203125" style="9" customWidth="1"/>
    <col min="7" max="16384" width="9" style="9"/>
  </cols>
  <sheetData>
    <row r="1" spans="1:6" ht="43.5" customHeight="1" x14ac:dyDescent="0.4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5">
      <c r="A2" s="38" t="str">
        <f>species_label</f>
        <v>Especie</v>
      </c>
      <c r="B2" s="109" t="str">
        <f>reused_label</f>
        <v>Reutilización</v>
      </c>
      <c r="C2" s="109" t="str">
        <f>returned_label</f>
        <v>Devuelto</v>
      </c>
      <c r="D2" s="109" t="str">
        <f>rehomed_label</f>
        <v>Realojado</v>
      </c>
    </row>
    <row r="3" spans="1:6" ht="15.45" hidden="1" customHeight="1" x14ac:dyDescent="0.3">
      <c r="A3" s="9" t="s">
        <v>179</v>
      </c>
      <c r="B3" s="9" t="s">
        <v>315</v>
      </c>
      <c r="C3" s="9" t="s">
        <v>316</v>
      </c>
      <c r="D3" s="9" t="s">
        <v>317</v>
      </c>
    </row>
    <row r="4" spans="1:6" x14ac:dyDescent="0.3">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4.4" x14ac:dyDescent="0.3"/>
  <cols>
    <col min="1" max="1" width="26.33203125" style="9" customWidth="1"/>
    <col min="2" max="2" width="26.6640625" style="9" customWidth="1"/>
    <col min="3" max="3" width="98.44140625" style="9" customWidth="1"/>
    <col min="4" max="4" width="9.33203125" style="9" customWidth="1"/>
    <col min="5" max="5" width="8.6640625" style="9" customWidth="1"/>
    <col min="6" max="6" width="8.5546875" style="9" customWidth="1"/>
    <col min="7" max="7" width="8.44140625" style="9" customWidth="1"/>
    <col min="8" max="10" width="9" style="9"/>
    <col min="11" max="11" width="15" style="9" customWidth="1"/>
    <col min="12" max="16384" width="9" style="9"/>
  </cols>
  <sheetData>
    <row r="1" spans="1:28" ht="15" thickBot="1" x14ac:dyDescent="0.35"/>
    <row r="2" spans="1:28" s="53" customFormat="1" ht="15" thickBot="1" x14ac:dyDescent="0.3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35">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35">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3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35">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35"/>
    <row r="62" spans="1:28" s="53" customFormat="1" x14ac:dyDescent="0.3">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35">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3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35">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35"/>
    <row r="110" spans="1:29" x14ac:dyDescent="0.3">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3">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3">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3">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3">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3">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3">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3">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3">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3">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3">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3">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3">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3">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3">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3">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3">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3">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3">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3">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3">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3">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3">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3">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3">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3">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3">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3">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3">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3">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3">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3">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3">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3">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3">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3">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3">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3">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3">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3">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3">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3">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3">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3">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3">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3">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3">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3">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3">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3">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3">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3">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3">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3">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3">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3">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3">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3">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3">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3">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3">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3">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3">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3">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3">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3">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3">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3">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3">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3">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3">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3">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3">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3">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3">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3">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3">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3">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3">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3">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3">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3">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3">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3">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3">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3">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3">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3">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3">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3">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3">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3">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3">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3">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3">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3">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3">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3">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3">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3">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3">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3">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3">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3">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3">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3">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3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4.4" x14ac:dyDescent="0.3"/>
  <cols>
    <col min="1" max="1" width="22.88671875" style="3" customWidth="1"/>
    <col min="2" max="2" width="26.33203125" style="3" customWidth="1"/>
    <col min="3" max="3" width="35.109375" style="3" customWidth="1"/>
    <col min="4" max="4" width="24.88671875" style="9" customWidth="1"/>
    <col min="5" max="16384" width="9" style="9"/>
  </cols>
  <sheetData>
    <row r="1" spans="1:31" ht="15" thickBot="1" x14ac:dyDescent="0.35"/>
    <row r="2" spans="1:31" ht="15" thickBot="1" x14ac:dyDescent="0.35">
      <c r="A2" s="27" t="s">
        <v>12</v>
      </c>
      <c r="B2" s="95" t="str">
        <f>IF(language="","en",language)</f>
        <v>es</v>
      </c>
    </row>
    <row r="3" spans="1:31" ht="15" thickBot="1" x14ac:dyDescent="0.35">
      <c r="A3" s="27" t="s">
        <v>15</v>
      </c>
      <c r="B3" s="96" t="str">
        <f>yes</f>
        <v>sí [1]</v>
      </c>
      <c r="C3" s="97" t="str">
        <f>no</f>
        <v>no [0]</v>
      </c>
    </row>
    <row r="4" spans="1:31" ht="15" thickBot="1" x14ac:dyDescent="0.35">
      <c r="A4" s="27" t="s">
        <v>14</v>
      </c>
      <c r="B4" s="96" t="str">
        <f>yes</f>
        <v>sí [1]</v>
      </c>
      <c r="C4" s="98" t="s">
        <v>6</v>
      </c>
    </row>
    <row r="5" spans="1:31" ht="15" thickBot="1" x14ac:dyDescent="0.35">
      <c r="A5" s="27" t="s">
        <v>391</v>
      </c>
      <c r="B5" s="95">
        <v>1</v>
      </c>
      <c r="C5" s="99"/>
    </row>
    <row r="6" spans="1:31" ht="15" thickBot="1" x14ac:dyDescent="0.35">
      <c r="A6" s="27" t="s">
        <v>174</v>
      </c>
      <c r="B6" s="95" t="str">
        <f>IF(NTS!B2="","",IF(VLOOKUP(NTS!B2,A11:B38,2)="yes","*",""))</f>
        <v/>
      </c>
      <c r="C6" s="99"/>
    </row>
    <row r="7" spans="1:31" ht="15" thickBot="1" x14ac:dyDescent="0.35">
      <c r="A7" s="27" t="s">
        <v>393</v>
      </c>
      <c r="B7" s="95" t="str">
        <f>IF(NTS!B2="","",IF(VLOOKUP(NTS!B2,A11:C38,3)="yes","*",""))</f>
        <v/>
      </c>
      <c r="C7" s="99"/>
    </row>
    <row r="8" spans="1:31" ht="15" thickBot="1" x14ac:dyDescent="0.35">
      <c r="A8" s="27" t="s">
        <v>398</v>
      </c>
      <c r="B8" s="95" t="str">
        <f>IF(NTS!B2="","",IF(VLOOKUP(NTS!B2,A11:D38,4)="yes","*",""))</f>
        <v/>
      </c>
      <c r="C8" s="99"/>
    </row>
    <row r="9" spans="1:31" x14ac:dyDescent="0.3">
      <c r="A9" s="5"/>
      <c r="B9" s="100"/>
      <c r="C9" s="99"/>
    </row>
    <row r="10" spans="1:31" ht="15" thickBot="1" x14ac:dyDescent="0.35">
      <c r="A10" s="27" t="s">
        <v>172</v>
      </c>
      <c r="B10" s="100" t="s">
        <v>173</v>
      </c>
      <c r="C10" s="99" t="s">
        <v>392</v>
      </c>
      <c r="D10" s="9" t="s">
        <v>397</v>
      </c>
    </row>
    <row r="11" spans="1:31" x14ac:dyDescent="0.3">
      <c r="A11" s="53" t="s">
        <v>35</v>
      </c>
      <c r="B11" s="101" t="s">
        <v>4</v>
      </c>
      <c r="C11" s="102"/>
      <c r="D11" s="103"/>
    </row>
    <row r="12" spans="1:31" x14ac:dyDescent="0.3">
      <c r="A12" s="53" t="s">
        <v>36</v>
      </c>
      <c r="B12" s="104" t="s">
        <v>4</v>
      </c>
      <c r="C12" s="99"/>
      <c r="D12" s="87"/>
    </row>
    <row r="13" spans="1:31" x14ac:dyDescent="0.3">
      <c r="A13" s="53" t="s">
        <v>37</v>
      </c>
      <c r="B13" s="104" t="s">
        <v>4</v>
      </c>
      <c r="C13" s="99"/>
      <c r="D13" s="87"/>
    </row>
    <row r="14" spans="1:31" x14ac:dyDescent="0.3">
      <c r="A14" s="53" t="s">
        <v>38</v>
      </c>
      <c r="B14" s="104" t="s">
        <v>4</v>
      </c>
      <c r="C14" s="99"/>
      <c r="D14" s="87"/>
    </row>
    <row r="15" spans="1:31" x14ac:dyDescent="0.3">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53" t="s">
        <v>40</v>
      </c>
      <c r="B16" s="104"/>
      <c r="C16" s="100"/>
      <c r="D16" s="87"/>
    </row>
    <row r="17" spans="1:4" x14ac:dyDescent="0.3">
      <c r="A17" s="53" t="s">
        <v>41</v>
      </c>
      <c r="B17" s="104" t="s">
        <v>4</v>
      </c>
      <c r="C17" s="100"/>
      <c r="D17" s="87"/>
    </row>
    <row r="18" spans="1:4" x14ac:dyDescent="0.3">
      <c r="A18" s="53" t="s">
        <v>42</v>
      </c>
      <c r="B18" s="104"/>
      <c r="C18" s="100"/>
      <c r="D18" s="87"/>
    </row>
    <row r="19" spans="1:4" x14ac:dyDescent="0.3">
      <c r="A19" s="53" t="s">
        <v>43</v>
      </c>
      <c r="B19" s="104" t="s">
        <v>4</v>
      </c>
      <c r="C19" s="100"/>
      <c r="D19" s="87"/>
    </row>
    <row r="20" spans="1:4" x14ac:dyDescent="0.3">
      <c r="A20" s="53" t="s">
        <v>44</v>
      </c>
      <c r="B20" s="104"/>
      <c r="C20" s="100"/>
      <c r="D20" s="87"/>
    </row>
    <row r="21" spans="1:4" x14ac:dyDescent="0.3">
      <c r="A21" s="53" t="s">
        <v>45</v>
      </c>
      <c r="B21" s="104" t="s">
        <v>4</v>
      </c>
      <c r="C21" s="100"/>
      <c r="D21" s="87"/>
    </row>
    <row r="22" spans="1:4" x14ac:dyDescent="0.3">
      <c r="A22" s="53" t="s">
        <v>46</v>
      </c>
      <c r="B22" s="104"/>
      <c r="C22" s="100"/>
      <c r="D22" s="87"/>
    </row>
    <row r="23" spans="1:4" x14ac:dyDescent="0.3">
      <c r="A23" s="53" t="s">
        <v>47</v>
      </c>
      <c r="B23" s="104" t="s">
        <v>4</v>
      </c>
      <c r="C23" s="100"/>
      <c r="D23" s="87"/>
    </row>
    <row r="24" spans="1:4" x14ac:dyDescent="0.3">
      <c r="A24" s="53" t="s">
        <v>48</v>
      </c>
      <c r="B24" s="104"/>
      <c r="C24" s="100"/>
      <c r="D24" s="87"/>
    </row>
    <row r="25" spans="1:4" x14ac:dyDescent="0.3">
      <c r="A25" s="53" t="s">
        <v>49</v>
      </c>
      <c r="B25" s="104"/>
      <c r="C25" s="100"/>
      <c r="D25" s="87"/>
    </row>
    <row r="26" spans="1:4" x14ac:dyDescent="0.3">
      <c r="A26" s="53" t="s">
        <v>50</v>
      </c>
      <c r="B26" s="104"/>
      <c r="C26" s="100"/>
      <c r="D26" s="87"/>
    </row>
    <row r="27" spans="1:4" x14ac:dyDescent="0.3">
      <c r="A27" s="53" t="s">
        <v>51</v>
      </c>
      <c r="B27" s="104" t="s">
        <v>4</v>
      </c>
      <c r="C27" s="100"/>
      <c r="D27" s="87"/>
    </row>
    <row r="28" spans="1:4" x14ac:dyDescent="0.3">
      <c r="A28" s="53" t="s">
        <v>52</v>
      </c>
      <c r="B28" s="104"/>
      <c r="C28" s="100"/>
      <c r="D28" s="87"/>
    </row>
    <row r="29" spans="1:4" x14ac:dyDescent="0.3">
      <c r="A29" s="53" t="s">
        <v>53</v>
      </c>
      <c r="B29" s="104"/>
      <c r="C29" s="100"/>
      <c r="D29" s="87"/>
    </row>
    <row r="30" spans="1:4" x14ac:dyDescent="0.3">
      <c r="A30" s="53" t="s">
        <v>54</v>
      </c>
      <c r="B30" s="104" t="s">
        <v>4</v>
      </c>
      <c r="C30" s="100"/>
      <c r="D30" s="87"/>
    </row>
    <row r="31" spans="1:4" x14ac:dyDescent="0.3">
      <c r="A31" s="53" t="s">
        <v>55</v>
      </c>
      <c r="B31" s="104" t="s">
        <v>4</v>
      </c>
      <c r="C31" s="100"/>
      <c r="D31" s="87"/>
    </row>
    <row r="32" spans="1:4" x14ac:dyDescent="0.3">
      <c r="A32" s="53" t="s">
        <v>56</v>
      </c>
      <c r="B32" s="104" t="s">
        <v>4</v>
      </c>
      <c r="C32" s="100"/>
      <c r="D32" s="87"/>
    </row>
    <row r="33" spans="1:4" x14ac:dyDescent="0.3">
      <c r="A33" s="53" t="s">
        <v>57</v>
      </c>
      <c r="B33" s="104" t="s">
        <v>4</v>
      </c>
      <c r="C33" s="100"/>
      <c r="D33" s="87"/>
    </row>
    <row r="34" spans="1:4" x14ac:dyDescent="0.3">
      <c r="A34" s="53" t="s">
        <v>58</v>
      </c>
      <c r="B34" s="104" t="s">
        <v>4</v>
      </c>
      <c r="C34" s="100"/>
      <c r="D34" s="87"/>
    </row>
    <row r="35" spans="1:4" x14ac:dyDescent="0.3">
      <c r="A35" s="53" t="s">
        <v>59</v>
      </c>
      <c r="B35" s="104" t="s">
        <v>4</v>
      </c>
      <c r="C35" s="100"/>
      <c r="D35" s="87"/>
    </row>
    <row r="36" spans="1:4" x14ac:dyDescent="0.3">
      <c r="A36" s="53" t="s">
        <v>60</v>
      </c>
      <c r="B36" s="104" t="s">
        <v>4</v>
      </c>
      <c r="C36" s="100"/>
      <c r="D36" s="87"/>
    </row>
    <row r="37" spans="1:4" x14ac:dyDescent="0.3">
      <c r="A37" s="53" t="s">
        <v>61</v>
      </c>
      <c r="B37" s="104" t="s">
        <v>4</v>
      </c>
      <c r="C37" s="100"/>
      <c r="D37" s="87"/>
    </row>
    <row r="38" spans="1:4" ht="15" thickBot="1" x14ac:dyDescent="0.3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Serani</dc:creator>
  <cp:lastModifiedBy>Usuario de Windows</cp:lastModifiedBy>
  <dcterms:created xsi:type="dcterms:W3CDTF">2020-03-26T19:58:53Z</dcterms:created>
  <dcterms:modified xsi:type="dcterms:W3CDTF">2021-08-24T08:42:51Z</dcterms:modified>
</cp:coreProperties>
</file>